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133\Desktop\"/>
    </mc:Choice>
  </mc:AlternateContent>
  <bookViews>
    <workbookView xWindow="0" yWindow="0" windowWidth="20490" windowHeight="7770" tabRatio="711"/>
  </bookViews>
  <sheets>
    <sheet name="計算ｼｰﾄ" sheetId="8" r:id="rId1"/>
  </sheets>
  <definedNames>
    <definedName name="_xlnm.Print_Area" localSheetId="0">計算ｼｰﾄ!$B$1:$L$41</definedName>
  </definedNames>
  <calcPr calcId="152511"/>
</workbook>
</file>

<file path=xl/calcChain.xml><?xml version="1.0" encoding="utf-8"?>
<calcChain xmlns="http://schemas.openxmlformats.org/spreadsheetml/2006/main">
  <c r="M29" i="8" l="1"/>
  <c r="M28" i="8" l="1"/>
  <c r="G10" i="8" l="1"/>
  <c r="G13" i="8"/>
  <c r="G28" i="8" l="1"/>
  <c r="M27" i="8"/>
  <c r="G27" i="8" s="1"/>
  <c r="M26" i="8"/>
  <c r="G26" i="8" s="1"/>
  <c r="M25" i="8"/>
  <c r="G29" i="8"/>
  <c r="M12" i="8"/>
  <c r="G12" i="8" s="1"/>
  <c r="M11" i="8"/>
  <c r="G11" i="8" s="1"/>
  <c r="K24" i="8"/>
  <c r="G24" i="8"/>
  <c r="G25" i="8" l="1"/>
  <c r="K25" i="8" s="1"/>
  <c r="K10" i="8"/>
  <c r="K29" i="8"/>
  <c r="D26" i="8"/>
  <c r="D11" i="8"/>
  <c r="D25" i="8" l="1"/>
  <c r="D12" i="8"/>
  <c r="D27" i="8"/>
  <c r="D13" i="8"/>
  <c r="D28" i="8"/>
  <c r="D29" i="8"/>
  <c r="K11" i="8" l="1"/>
  <c r="K26" i="8"/>
  <c r="K27" i="8" l="1"/>
  <c r="K12" i="8"/>
  <c r="K13" i="8" l="1"/>
  <c r="K15" i="8" s="1"/>
  <c r="K17" i="8" s="1"/>
  <c r="K19" i="8" s="1"/>
  <c r="K28" i="8" l="1"/>
  <c r="K32" i="8" s="1"/>
  <c r="K34" i="8" s="1"/>
  <c r="K36" i="8" s="1"/>
  <c r="G40" i="8" s="1"/>
</calcChain>
</file>

<file path=xl/sharedStrings.xml><?xml version="1.0" encoding="utf-8"?>
<sst xmlns="http://schemas.openxmlformats.org/spreadsheetml/2006/main" count="57" uniqueCount="20">
  <si>
    <t>m3</t>
    <phoneticPr fontId="5"/>
  </si>
  <si>
    <t>○使用水量内訳</t>
    <rPh sb="1" eb="3">
      <t>シヨウ</t>
    </rPh>
    <rPh sb="3" eb="5">
      <t>スイリョウ</t>
    </rPh>
    <rPh sb="5" eb="7">
      <t>ウチワケ</t>
    </rPh>
    <phoneticPr fontId="5"/>
  </si>
  <si>
    <t>～</t>
    <phoneticPr fontId="5"/>
  </si>
  <si>
    <t>（基本料金）</t>
    <rPh sb="1" eb="3">
      <t>キホン</t>
    </rPh>
    <rPh sb="3" eb="5">
      <t>リョウキン</t>
    </rPh>
    <phoneticPr fontId="5"/>
  </si>
  <si>
    <t>m3</t>
  </si>
  <si>
    <t>☆水道料金(税抜き)</t>
    <rPh sb="1" eb="3">
      <t>スイドウ</t>
    </rPh>
    <rPh sb="3" eb="5">
      <t>リョウキン</t>
    </rPh>
    <rPh sb="6" eb="7">
      <t>ゼイ</t>
    </rPh>
    <rPh sb="7" eb="8">
      <t>ヌ</t>
    </rPh>
    <phoneticPr fontId="5"/>
  </si>
  <si>
    <t>☆水道料金</t>
    <rPh sb="1" eb="3">
      <t>スイドウ</t>
    </rPh>
    <rPh sb="3" eb="5">
      <t>リョウキン</t>
    </rPh>
    <phoneticPr fontId="5"/>
  </si>
  <si>
    <t>になります。</t>
    <phoneticPr fontId="1"/>
  </si>
  <si>
    <t>（右の枠内に2ヶ月分の数量を入力してください。）</t>
    <rPh sb="1" eb="2">
      <t>ミギ</t>
    </rPh>
    <rPh sb="3" eb="5">
      <t>ワクナイ</t>
    </rPh>
    <phoneticPr fontId="1"/>
  </si>
  <si>
    <t>☆消費税（10％）</t>
    <rPh sb="1" eb="4">
      <t>ショウヒゼイ</t>
    </rPh>
    <phoneticPr fontId="5"/>
  </si>
  <si>
    <t>◇水道料金・下水道使用料２ヶ月分の合計金額は、</t>
    <rPh sb="1" eb="3">
      <t>スイドウ</t>
    </rPh>
    <rPh sb="3" eb="5">
      <t>リョウキン</t>
    </rPh>
    <rPh sb="6" eb="9">
      <t>ゲスイドウ</t>
    </rPh>
    <rPh sb="9" eb="12">
      <t>シヨウリョウ</t>
    </rPh>
    <rPh sb="14" eb="15">
      <t>ゲツ</t>
    </rPh>
    <rPh sb="15" eb="16">
      <t>ブン</t>
    </rPh>
    <rPh sb="17" eb="19">
      <t>ゴウケイ</t>
    </rPh>
    <rPh sb="19" eb="21">
      <t>キンガク</t>
    </rPh>
    <phoneticPr fontId="5"/>
  </si>
  <si>
    <t>☆下水道使用料(税抜き)</t>
    <rPh sb="1" eb="2">
      <t>シタ</t>
    </rPh>
    <rPh sb="2" eb="4">
      <t>スイドウ</t>
    </rPh>
    <rPh sb="4" eb="6">
      <t>シヨウ</t>
    </rPh>
    <rPh sb="8" eb="9">
      <t>ゼイ</t>
    </rPh>
    <rPh sb="9" eb="10">
      <t>ヌ</t>
    </rPh>
    <phoneticPr fontId="5"/>
  </si>
  <si>
    <t>★下水道使用料（２ヶ月分）</t>
    <rPh sb="1" eb="2">
      <t>シタ</t>
    </rPh>
    <rPh sb="2" eb="4">
      <t>スイドウ</t>
    </rPh>
    <rPh sb="4" eb="6">
      <t>シヨウ</t>
    </rPh>
    <rPh sb="10" eb="11">
      <t>ゲツ</t>
    </rPh>
    <rPh sb="11" eb="12">
      <t>ブン</t>
    </rPh>
    <phoneticPr fontId="1"/>
  </si>
  <si>
    <t>★水道料金（２ヶ月分）</t>
    <rPh sb="8" eb="9">
      <t>ゲツ</t>
    </rPh>
    <rPh sb="9" eb="10">
      <t>ブン</t>
    </rPh>
    <phoneticPr fontId="1"/>
  </si>
  <si>
    <t>☆下水道使用料</t>
    <rPh sb="1" eb="2">
      <t>シタ</t>
    </rPh>
    <rPh sb="2" eb="4">
      <t>スイドウ</t>
    </rPh>
    <rPh sb="4" eb="6">
      <t>シヨウ</t>
    </rPh>
    <phoneticPr fontId="5"/>
  </si>
  <si>
    <t>〇料金内訳</t>
    <rPh sb="1" eb="3">
      <t>リョウキン</t>
    </rPh>
    <rPh sb="3" eb="5">
      <t>ウチワケ</t>
    </rPh>
    <phoneticPr fontId="1"/>
  </si>
  <si>
    <t>円</t>
    <rPh sb="0" eb="1">
      <t>エン</t>
    </rPh>
    <phoneticPr fontId="1"/>
  </si>
  <si>
    <t>（10円未満切捨て）</t>
  </si>
  <si>
    <t>◎ 使用水量</t>
    <phoneticPr fontId="1"/>
  </si>
  <si>
    <t>※水道料金・下水道使用料計算シート</t>
    <rPh sb="1" eb="3">
      <t>スイドウ</t>
    </rPh>
    <rPh sb="3" eb="5">
      <t>リョウキン</t>
    </rPh>
    <rPh sb="6" eb="9">
      <t>ゲスイドウ</t>
    </rPh>
    <rPh sb="9" eb="11">
      <t>シヨウ</t>
    </rPh>
    <rPh sb="12" eb="14">
      <t>ケイサン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</si>
</sst>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#&quot;m3&quot;"/>
    <numFmt numFmtId="177" formatCode="#,###&quot;円）&quot;"/>
    <numFmt numFmtId="178" formatCode="&quot;（&quot;#,###&quot;m3毎に&quot;"/>
    <numFmt numFmtId="179" formatCode="#,##0&quot;円&quot;"/>
  </numFmts>
  <fonts count="26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20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26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14"/>
      <color rgb="FF0070C0"/>
      <name val="ＭＳ ゴシック"/>
      <family val="3"/>
      <charset val="128"/>
    </font>
    <font>
      <b/>
      <sz val="14"/>
      <color rgb="FFC0000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2"/>
      <color theme="1"/>
      <name val="ＭＳ 明朝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38" fontId="25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38" fontId="3" fillId="2" borderId="0" xfId="2" applyFont="1" applyFill="1" applyAlignment="1">
      <alignment vertical="center"/>
    </xf>
    <xf numFmtId="0" fontId="3" fillId="2" borderId="0" xfId="1" applyFont="1" applyFill="1" applyAlignment="1">
      <alignment horizontal="left" vertical="center"/>
    </xf>
    <xf numFmtId="0" fontId="4" fillId="2" borderId="0" xfId="1" applyFont="1" applyFill="1" applyAlignment="1">
      <alignment vertical="center"/>
    </xf>
    <xf numFmtId="0" fontId="2" fillId="2" borderId="0" xfId="1" applyFill="1" applyAlignment="1">
      <alignment vertical="center"/>
    </xf>
    <xf numFmtId="0" fontId="6" fillId="2" borderId="0" xfId="1" applyFont="1" applyFill="1" applyAlignment="1">
      <alignment vertical="center"/>
    </xf>
    <xf numFmtId="0" fontId="7" fillId="2" borderId="0" xfId="1" applyFont="1" applyFill="1" applyAlignment="1">
      <alignment vertical="center"/>
    </xf>
    <xf numFmtId="0" fontId="8" fillId="2" borderId="0" xfId="1" applyFont="1" applyFill="1" applyAlignment="1">
      <alignment vertical="center"/>
    </xf>
    <xf numFmtId="0" fontId="9" fillId="2" borderId="0" xfId="1" applyFont="1" applyFill="1" applyBorder="1" applyAlignment="1">
      <alignment vertical="center"/>
    </xf>
    <xf numFmtId="38" fontId="9" fillId="2" borderId="0" xfId="2" applyFont="1" applyFill="1" applyBorder="1" applyAlignment="1">
      <alignment vertical="center"/>
    </xf>
    <xf numFmtId="0" fontId="9" fillId="2" borderId="0" xfId="1" applyFont="1" applyFill="1" applyBorder="1" applyAlignment="1">
      <alignment horizontal="left" vertical="center"/>
    </xf>
    <xf numFmtId="0" fontId="9" fillId="2" borderId="0" xfId="1" applyFont="1" applyFill="1" applyAlignment="1">
      <alignment vertical="center"/>
    </xf>
    <xf numFmtId="0" fontId="10" fillId="2" borderId="0" xfId="1" applyFont="1" applyFill="1" applyAlignment="1">
      <alignment vertical="center"/>
    </xf>
    <xf numFmtId="0" fontId="10" fillId="2" borderId="0" xfId="1" applyFont="1" applyFill="1" applyBorder="1" applyAlignment="1">
      <alignment horizontal="left" vertical="center"/>
    </xf>
    <xf numFmtId="38" fontId="13" fillId="2" borderId="0" xfId="2" applyFont="1" applyFill="1" applyBorder="1" applyAlignment="1">
      <alignment vertical="center"/>
    </xf>
    <xf numFmtId="0" fontId="10" fillId="2" borderId="0" xfId="1" applyFont="1" applyFill="1" applyBorder="1" applyAlignment="1">
      <alignment horizontal="right" vertical="center"/>
    </xf>
    <xf numFmtId="0" fontId="10" fillId="2" borderId="0" xfId="1" applyFont="1" applyFill="1" applyBorder="1" applyAlignment="1">
      <alignment horizontal="center" vertical="center"/>
    </xf>
    <xf numFmtId="176" fontId="10" fillId="2" borderId="0" xfId="1" applyNumberFormat="1" applyFont="1" applyFill="1" applyBorder="1" applyAlignment="1">
      <alignment horizontal="left" vertical="center"/>
    </xf>
    <xf numFmtId="177" fontId="10" fillId="2" borderId="0" xfId="1" applyNumberFormat="1" applyFont="1" applyFill="1" applyBorder="1" applyAlignment="1">
      <alignment horizontal="left" vertical="center"/>
    </xf>
    <xf numFmtId="176" fontId="10" fillId="2" borderId="0" xfId="1" applyNumberFormat="1" applyFont="1" applyFill="1" applyBorder="1" applyAlignment="1">
      <alignment horizontal="right" vertical="center"/>
    </xf>
    <xf numFmtId="178" fontId="10" fillId="2" borderId="0" xfId="1" applyNumberFormat="1" applyFont="1" applyFill="1" applyBorder="1" applyAlignment="1">
      <alignment horizontal="left" vertical="center"/>
    </xf>
    <xf numFmtId="0" fontId="10" fillId="2" borderId="0" xfId="1" applyFont="1" applyFill="1" applyBorder="1" applyAlignment="1">
      <alignment vertical="center"/>
    </xf>
    <xf numFmtId="38" fontId="10" fillId="2" borderId="0" xfId="2" applyFont="1" applyFill="1" applyBorder="1" applyAlignment="1">
      <alignment vertical="center"/>
    </xf>
    <xf numFmtId="38" fontId="12" fillId="3" borderId="1" xfId="2" applyFont="1" applyFill="1" applyBorder="1" applyAlignment="1" applyProtection="1">
      <alignment vertical="center"/>
    </xf>
    <xf numFmtId="0" fontId="16" fillId="2" borderId="0" xfId="1" applyFont="1" applyFill="1" applyBorder="1" applyAlignment="1">
      <alignment horizontal="center" vertical="center" shrinkToFit="1"/>
    </xf>
    <xf numFmtId="0" fontId="17" fillId="2" borderId="0" xfId="1" applyFont="1" applyFill="1" applyAlignment="1">
      <alignment vertical="center"/>
    </xf>
    <xf numFmtId="0" fontId="17" fillId="2" borderId="0" xfId="1" applyFont="1" applyFill="1" applyBorder="1" applyAlignment="1">
      <alignment vertical="center"/>
    </xf>
    <xf numFmtId="38" fontId="10" fillId="2" borderId="0" xfId="2" applyFont="1" applyFill="1" applyAlignment="1">
      <alignment vertical="center"/>
    </xf>
    <xf numFmtId="0" fontId="18" fillId="2" borderId="0" xfId="1" applyFont="1" applyFill="1" applyBorder="1" applyAlignment="1">
      <alignment horizontal="center" vertical="center"/>
    </xf>
    <xf numFmtId="38" fontId="12" fillId="2" borderId="0" xfId="2" applyFont="1" applyFill="1" applyBorder="1" applyAlignment="1" applyProtection="1">
      <alignment vertical="center"/>
    </xf>
    <xf numFmtId="0" fontId="15" fillId="2" borderId="0" xfId="1" applyFont="1" applyFill="1" applyBorder="1" applyAlignment="1">
      <alignment horizontal="left" vertical="center"/>
    </xf>
    <xf numFmtId="0" fontId="14" fillId="2" borderId="0" xfId="1" applyFont="1" applyFill="1" applyBorder="1" applyAlignment="1">
      <alignment horizontal="center" vertical="center"/>
    </xf>
    <xf numFmtId="38" fontId="14" fillId="2" borderId="0" xfId="2" applyFont="1" applyFill="1" applyBorder="1" applyAlignment="1">
      <alignment vertical="center"/>
    </xf>
    <xf numFmtId="0" fontId="20" fillId="2" borderId="0" xfId="1" applyFont="1" applyFill="1" applyBorder="1" applyAlignment="1">
      <alignment vertical="center"/>
    </xf>
    <xf numFmtId="0" fontId="21" fillId="2" borderId="0" xfId="1" applyFont="1" applyFill="1" applyBorder="1" applyAlignment="1">
      <alignment vertical="center"/>
    </xf>
    <xf numFmtId="0" fontId="22" fillId="2" borderId="0" xfId="1" applyFont="1" applyFill="1" applyBorder="1" applyAlignment="1">
      <alignment horizontal="left" vertical="center"/>
    </xf>
    <xf numFmtId="0" fontId="11" fillId="2" borderId="0" xfId="1" applyFont="1" applyFill="1" applyAlignment="1">
      <alignment horizontal="center" vertical="center"/>
    </xf>
    <xf numFmtId="0" fontId="19" fillId="2" borderId="0" xfId="1" applyFont="1" applyFill="1" applyBorder="1" applyAlignment="1">
      <alignment horizontal="left" vertical="center" shrinkToFit="1"/>
    </xf>
    <xf numFmtId="3" fontId="10" fillId="2" borderId="0" xfId="1" applyNumberFormat="1" applyFont="1" applyFill="1" applyBorder="1" applyAlignment="1">
      <alignment horizontal="right" vertical="center"/>
    </xf>
    <xf numFmtId="3" fontId="10" fillId="2" borderId="0" xfId="1" applyNumberFormat="1" applyFont="1" applyFill="1" applyBorder="1" applyAlignment="1">
      <alignment vertical="center"/>
    </xf>
    <xf numFmtId="0" fontId="17" fillId="2" borderId="0" xfId="1" applyFont="1" applyFill="1" applyBorder="1" applyAlignment="1">
      <alignment horizontal="center" vertical="center"/>
    </xf>
    <xf numFmtId="0" fontId="9" fillId="4" borderId="0" xfId="1" applyFont="1" applyFill="1" applyBorder="1" applyAlignment="1">
      <alignment horizontal="left" vertical="center"/>
    </xf>
    <xf numFmtId="38" fontId="17" fillId="4" borderId="0" xfId="2" applyFont="1" applyFill="1" applyBorder="1" applyAlignment="1">
      <alignment vertical="center"/>
    </xf>
    <xf numFmtId="0" fontId="17" fillId="4" borderId="0" xfId="1" applyFont="1" applyFill="1" applyBorder="1" applyAlignment="1">
      <alignment horizontal="left" vertical="center"/>
    </xf>
    <xf numFmtId="3" fontId="17" fillId="4" borderId="0" xfId="1" applyNumberFormat="1" applyFont="1" applyFill="1" applyBorder="1" applyAlignment="1">
      <alignment vertical="center"/>
    </xf>
    <xf numFmtId="0" fontId="9" fillId="4" borderId="0" xfId="1" applyFont="1" applyFill="1" applyAlignment="1">
      <alignment vertical="center"/>
    </xf>
    <xf numFmtId="0" fontId="9" fillId="5" borderId="0" xfId="1" applyFont="1" applyFill="1" applyBorder="1" applyAlignment="1">
      <alignment horizontal="left" vertical="center"/>
    </xf>
    <xf numFmtId="0" fontId="9" fillId="5" borderId="0" xfId="1" applyFont="1" applyFill="1" applyAlignment="1">
      <alignment vertical="center"/>
    </xf>
    <xf numFmtId="3" fontId="9" fillId="5" borderId="0" xfId="1" applyNumberFormat="1" applyFont="1" applyFill="1" applyBorder="1" applyAlignment="1">
      <alignment vertical="center"/>
    </xf>
    <xf numFmtId="0" fontId="19" fillId="2" borderId="0" xfId="1" applyFont="1" applyFill="1" applyBorder="1" applyAlignment="1">
      <alignment vertical="center" shrinkToFit="1"/>
    </xf>
    <xf numFmtId="0" fontId="11" fillId="2" borderId="0" xfId="1" applyFont="1" applyFill="1" applyAlignment="1">
      <alignment vertical="center"/>
    </xf>
    <xf numFmtId="38" fontId="10" fillId="2" borderId="0" xfId="3" applyFont="1" applyFill="1" applyAlignment="1">
      <alignment vertical="center"/>
    </xf>
    <xf numFmtId="38" fontId="9" fillId="2" borderId="0" xfId="1" applyNumberFormat="1" applyFont="1" applyFill="1" applyAlignment="1">
      <alignment vertical="center"/>
    </xf>
    <xf numFmtId="0" fontId="18" fillId="2" borderId="0" xfId="1" applyFont="1" applyFill="1" applyBorder="1" applyAlignment="1">
      <alignment horizontal="center" vertical="top"/>
    </xf>
    <xf numFmtId="0" fontId="19" fillId="2" borderId="0" xfId="1" applyFont="1" applyFill="1" applyBorder="1" applyAlignment="1">
      <alignment horizontal="right" vertical="top" shrinkToFit="1"/>
    </xf>
    <xf numFmtId="0" fontId="23" fillId="2" borderId="0" xfId="1" applyFont="1" applyFill="1" applyAlignment="1">
      <alignment horizontal="center" vertical="center"/>
    </xf>
    <xf numFmtId="179" fontId="24" fillId="2" borderId="2" xfId="1" applyNumberFormat="1" applyFont="1" applyFill="1" applyBorder="1" applyAlignment="1">
      <alignment horizontal="center" vertical="center"/>
    </xf>
    <xf numFmtId="179" fontId="24" fillId="2" borderId="4" xfId="1" applyNumberFormat="1" applyFont="1" applyFill="1" applyBorder="1" applyAlignment="1">
      <alignment horizontal="center" vertical="center"/>
    </xf>
    <xf numFmtId="179" fontId="24" fillId="2" borderId="3" xfId="1" applyNumberFormat="1" applyFont="1" applyFill="1" applyBorder="1" applyAlignment="1">
      <alignment horizontal="center" vertical="center"/>
    </xf>
    <xf numFmtId="0" fontId="14" fillId="2" borderId="0" xfId="1" applyFont="1" applyFill="1" applyBorder="1" applyAlignment="1">
      <alignment horizontal="right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41"/>
  <sheetViews>
    <sheetView showZeros="0" tabSelected="1" view="pageBreakPreview" zoomScaleNormal="100" zoomScaleSheetLayoutView="100" workbookViewId="0">
      <selection activeCell="O9" sqref="O9"/>
    </sheetView>
  </sheetViews>
  <sheetFormatPr defaultRowHeight="20.100000000000001" customHeight="1" x14ac:dyDescent="0.15"/>
  <cols>
    <col min="1" max="1" width="4" style="5" customWidth="1"/>
    <col min="2" max="3" width="3.125" style="1" customWidth="1"/>
    <col min="4" max="4" width="9.625" style="1" customWidth="1"/>
    <col min="5" max="5" width="3.875" style="1" bestFit="1" customWidth="1"/>
    <col min="6" max="6" width="9.625" style="1" customWidth="1"/>
    <col min="7" max="7" width="8.625" style="2" customWidth="1"/>
    <col min="8" max="8" width="3.625" style="3" customWidth="1"/>
    <col min="9" max="11" width="10.625" style="3" customWidth="1"/>
    <col min="12" max="12" width="5.625" style="1" customWidth="1"/>
    <col min="13" max="13" width="9" style="1" hidden="1" customWidth="1"/>
    <col min="14" max="14" width="21.625" style="1" customWidth="1"/>
    <col min="15" max="15" width="12.625" style="1" customWidth="1"/>
    <col min="16" max="16" width="3.625" style="1" customWidth="1"/>
    <col min="17" max="17" width="24.625" style="4" customWidth="1"/>
    <col min="18" max="18" width="9" style="4"/>
    <col min="19" max="16384" width="9" style="5"/>
  </cols>
  <sheetData>
    <row r="1" spans="2:18" ht="9.9499999999999993" customHeight="1" x14ac:dyDescent="0.15"/>
    <row r="2" spans="2:18" s="8" customFormat="1" ht="45.75" customHeight="1" x14ac:dyDescent="0.15">
      <c r="B2" s="54" t="s">
        <v>19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6"/>
      <c r="N2" s="6"/>
      <c r="O2" s="6"/>
      <c r="P2" s="6"/>
      <c r="Q2" s="7"/>
      <c r="R2" s="7"/>
    </row>
    <row r="3" spans="2:18" s="8" customFormat="1" ht="9.9499999999999993" customHeight="1" x14ac:dyDescent="0.15">
      <c r="B3" s="29"/>
      <c r="C3" s="29"/>
      <c r="D3" s="29"/>
      <c r="E3" s="29"/>
      <c r="F3" s="29"/>
      <c r="G3" s="29"/>
      <c r="H3" s="29"/>
      <c r="I3" s="29"/>
      <c r="J3" s="29"/>
      <c r="K3" s="29"/>
      <c r="L3" s="6"/>
      <c r="M3" s="6"/>
      <c r="N3" s="6"/>
      <c r="O3" s="6"/>
      <c r="P3" s="6"/>
      <c r="Q3" s="7"/>
      <c r="R3" s="7"/>
    </row>
    <row r="4" spans="2:18" s="13" customFormat="1" ht="9.9499999999999993" customHeight="1" thickBot="1" x14ac:dyDescent="0.2">
      <c r="B4" s="9"/>
      <c r="C4" s="9"/>
      <c r="D4" s="9"/>
      <c r="E4" s="9"/>
      <c r="F4" s="9"/>
      <c r="G4" s="10"/>
      <c r="H4" s="11"/>
      <c r="I4" s="11"/>
      <c r="J4" s="11"/>
      <c r="K4" s="11"/>
      <c r="L4" s="12"/>
      <c r="M4" s="12"/>
      <c r="N4" s="12"/>
      <c r="O4" s="12"/>
      <c r="P4" s="12"/>
      <c r="Q4" s="12"/>
      <c r="R4" s="12"/>
    </row>
    <row r="5" spans="2:18" s="13" customFormat="1" ht="30" customHeight="1" thickTop="1" thickBot="1" x14ac:dyDescent="0.2">
      <c r="C5" s="51"/>
      <c r="D5" s="51" t="s">
        <v>18</v>
      </c>
      <c r="E5" s="51"/>
      <c r="J5" s="24"/>
      <c r="K5" s="11" t="s">
        <v>0</v>
      </c>
      <c r="L5" s="12"/>
      <c r="M5" s="12"/>
      <c r="N5" s="12"/>
      <c r="O5" s="12"/>
      <c r="P5" s="12"/>
      <c r="Q5" s="12"/>
      <c r="R5" s="12"/>
    </row>
    <row r="6" spans="2:18" s="13" customFormat="1" ht="15" customHeight="1" thickTop="1" x14ac:dyDescent="0.15">
      <c r="B6" s="37"/>
      <c r="C6" s="37"/>
      <c r="D6" s="37"/>
      <c r="E6" s="37"/>
      <c r="F6" s="38"/>
      <c r="G6" s="55" t="s">
        <v>8</v>
      </c>
      <c r="H6" s="55"/>
      <c r="I6" s="55"/>
      <c r="J6" s="55"/>
      <c r="K6" s="50"/>
      <c r="L6" s="50"/>
      <c r="M6" s="50"/>
      <c r="N6" s="9"/>
      <c r="O6" s="12"/>
      <c r="P6" s="12"/>
      <c r="Q6" s="12"/>
      <c r="R6" s="12"/>
    </row>
    <row r="7" spans="2:18" s="13" customFormat="1" ht="16.5" customHeight="1" x14ac:dyDescent="0.15">
      <c r="B7" s="37"/>
      <c r="C7" s="37"/>
      <c r="D7" s="37"/>
      <c r="E7" s="37"/>
      <c r="F7" s="25"/>
      <c r="G7" s="25"/>
      <c r="H7" s="25"/>
      <c r="I7" s="25"/>
      <c r="J7" s="30"/>
      <c r="K7" s="14"/>
      <c r="L7" s="12"/>
      <c r="M7" s="12"/>
      <c r="N7" s="12"/>
      <c r="O7" s="12"/>
      <c r="P7" s="12"/>
      <c r="Q7" s="12"/>
      <c r="R7" s="12"/>
    </row>
    <row r="8" spans="2:18" s="13" customFormat="1" ht="24" x14ac:dyDescent="0.15">
      <c r="B8" s="34" t="s">
        <v>13</v>
      </c>
      <c r="C8" s="27"/>
      <c r="D8" s="27"/>
      <c r="E8" s="27"/>
      <c r="F8" s="27"/>
      <c r="G8" s="26"/>
      <c r="H8" s="25"/>
      <c r="I8" s="25"/>
      <c r="J8" s="30"/>
      <c r="K8" s="14"/>
      <c r="L8" s="12"/>
      <c r="M8" s="12"/>
      <c r="N8" s="12"/>
      <c r="O8" s="12"/>
      <c r="P8" s="12"/>
      <c r="Q8" s="12"/>
      <c r="R8" s="12"/>
    </row>
    <row r="9" spans="2:18" s="13" customFormat="1" ht="18" customHeight="1" x14ac:dyDescent="0.15">
      <c r="B9" s="14"/>
      <c r="C9" s="14" t="s">
        <v>1</v>
      </c>
      <c r="D9" s="14"/>
      <c r="E9" s="14"/>
      <c r="F9" s="14"/>
      <c r="G9" s="15"/>
      <c r="H9" s="14"/>
      <c r="I9" s="14" t="s">
        <v>15</v>
      </c>
      <c r="J9" s="14"/>
      <c r="M9" s="12"/>
      <c r="N9" s="12"/>
      <c r="O9" s="12"/>
      <c r="P9" s="12"/>
      <c r="Q9" s="12"/>
      <c r="R9" s="12"/>
    </row>
    <row r="10" spans="2:18" s="13" customFormat="1" ht="18" customHeight="1" x14ac:dyDescent="0.15">
      <c r="B10" s="16"/>
      <c r="C10" s="16"/>
      <c r="D10" s="16">
        <v>0</v>
      </c>
      <c r="E10" s="17" t="s">
        <v>2</v>
      </c>
      <c r="F10" s="18">
        <v>20</v>
      </c>
      <c r="G10" s="15">
        <f>IF($J$5&gt;20,20,$J$5)</f>
        <v>0</v>
      </c>
      <c r="H10" s="14" t="s">
        <v>0</v>
      </c>
      <c r="I10" s="14" t="s">
        <v>3</v>
      </c>
      <c r="J10" s="19"/>
      <c r="K10" s="40">
        <f>2200</f>
        <v>2200</v>
      </c>
      <c r="L10" s="13" t="s">
        <v>16</v>
      </c>
      <c r="M10" s="12"/>
      <c r="N10" s="12"/>
      <c r="O10" s="12"/>
      <c r="P10" s="12"/>
      <c r="Q10" s="12"/>
      <c r="R10" s="12"/>
    </row>
    <row r="11" spans="2:18" s="13" customFormat="1" ht="18" customHeight="1" x14ac:dyDescent="0.15">
      <c r="D11" s="20">
        <f>F10+1</f>
        <v>21</v>
      </c>
      <c r="E11" s="17" t="s">
        <v>2</v>
      </c>
      <c r="F11" s="18">
        <v>40</v>
      </c>
      <c r="G11" s="15">
        <f>IF($J$5&gt;20,M11,0)</f>
        <v>0</v>
      </c>
      <c r="H11" s="14" t="s">
        <v>0</v>
      </c>
      <c r="I11" s="21">
        <v>1</v>
      </c>
      <c r="J11" s="19">
        <v>140</v>
      </c>
      <c r="K11" s="39">
        <f>G11*J11</f>
        <v>0</v>
      </c>
      <c r="L11" s="13" t="s">
        <v>16</v>
      </c>
      <c r="M11" s="12">
        <f>IF($J$5-20&gt;20,20,$J$5-20)</f>
        <v>-20</v>
      </c>
      <c r="N11" s="12"/>
      <c r="O11" s="12"/>
      <c r="P11" s="12"/>
      <c r="Q11" s="12"/>
      <c r="R11" s="12"/>
    </row>
    <row r="12" spans="2:18" s="13" customFormat="1" ht="18" customHeight="1" x14ac:dyDescent="0.15">
      <c r="D12" s="20">
        <f>F11+1</f>
        <v>41</v>
      </c>
      <c r="E12" s="17" t="s">
        <v>2</v>
      </c>
      <c r="F12" s="18">
        <v>80</v>
      </c>
      <c r="G12" s="15">
        <f>IF($J$5&gt;40,M12,0)</f>
        <v>0</v>
      </c>
      <c r="H12" s="14" t="s">
        <v>4</v>
      </c>
      <c r="I12" s="21">
        <v>1</v>
      </c>
      <c r="J12" s="19">
        <v>180</v>
      </c>
      <c r="K12" s="40">
        <f>G12*J12</f>
        <v>0</v>
      </c>
      <c r="L12" s="13" t="s">
        <v>16</v>
      </c>
      <c r="M12" s="12">
        <f>IF($J$5-40&gt;40,40,$J$5-40)</f>
        <v>-40</v>
      </c>
      <c r="N12" s="12"/>
      <c r="O12" s="12"/>
      <c r="P12" s="12"/>
      <c r="Q12" s="12"/>
      <c r="R12" s="12"/>
    </row>
    <row r="13" spans="2:18" s="13" customFormat="1" ht="18" customHeight="1" x14ac:dyDescent="0.15">
      <c r="D13" s="20">
        <f>F12+1</f>
        <v>81</v>
      </c>
      <c r="E13" s="17" t="s">
        <v>2</v>
      </c>
      <c r="F13" s="16"/>
      <c r="G13" s="22">
        <f>IF($J$5-80&gt;0,$J$5-80,0)</f>
        <v>0</v>
      </c>
      <c r="H13" s="14" t="s">
        <v>4</v>
      </c>
      <c r="I13" s="21">
        <v>1</v>
      </c>
      <c r="J13" s="19">
        <v>210</v>
      </c>
      <c r="K13" s="40">
        <f>G13*J13</f>
        <v>0</v>
      </c>
      <c r="L13" s="13" t="s">
        <v>16</v>
      </c>
      <c r="M13" s="12"/>
      <c r="N13" s="12"/>
      <c r="O13" s="12"/>
      <c r="P13" s="12"/>
      <c r="Q13" s="12"/>
      <c r="R13" s="12"/>
    </row>
    <row r="14" spans="2:18" s="13" customFormat="1" ht="9.9499999999999993" customHeight="1" x14ac:dyDescent="0.15">
      <c r="B14" s="17"/>
      <c r="C14" s="17"/>
      <c r="D14" s="17"/>
      <c r="E14" s="17"/>
      <c r="F14" s="17"/>
      <c r="G14" s="23"/>
      <c r="H14" s="14"/>
      <c r="I14" s="14"/>
      <c r="J14" s="14"/>
      <c r="K14" s="14"/>
      <c r="M14" s="12"/>
      <c r="N14" s="12"/>
      <c r="O14" s="12"/>
      <c r="P14" s="12"/>
      <c r="Q14" s="12"/>
      <c r="R14" s="12"/>
    </row>
    <row r="15" spans="2:18" s="13" customFormat="1" ht="18" customHeight="1" x14ac:dyDescent="0.15">
      <c r="C15" s="14"/>
      <c r="D15" s="14"/>
      <c r="E15" s="14"/>
      <c r="F15" s="14"/>
      <c r="H15" s="14" t="s">
        <v>5</v>
      </c>
      <c r="I15" s="14"/>
      <c r="J15" s="14"/>
      <c r="K15" s="40">
        <f>SUM(K10:K13)</f>
        <v>2200</v>
      </c>
      <c r="L15" s="13" t="s">
        <v>16</v>
      </c>
      <c r="M15" s="12"/>
      <c r="N15" s="12"/>
      <c r="O15" s="12"/>
      <c r="P15" s="12"/>
      <c r="Q15" s="12"/>
      <c r="R15" s="12"/>
    </row>
    <row r="16" spans="2:18" s="13" customFormat="1" ht="9.9499999999999993" customHeight="1" x14ac:dyDescent="0.15">
      <c r="B16" s="17"/>
      <c r="C16" s="17"/>
      <c r="D16" s="17"/>
      <c r="E16" s="17"/>
      <c r="F16" s="17"/>
      <c r="H16" s="23"/>
      <c r="I16" s="14"/>
      <c r="J16" s="14"/>
      <c r="K16" s="14"/>
      <c r="M16" s="12"/>
      <c r="N16" s="12"/>
      <c r="O16" s="12"/>
      <c r="P16" s="12"/>
      <c r="Q16" s="12"/>
      <c r="R16" s="12"/>
    </row>
    <row r="17" spans="2:18" s="12" customFormat="1" ht="18" customHeight="1" x14ac:dyDescent="0.15">
      <c r="C17" s="14"/>
      <c r="D17" s="14"/>
      <c r="E17" s="14"/>
      <c r="F17" s="14"/>
      <c r="H17" s="14" t="s">
        <v>9</v>
      </c>
      <c r="I17" s="22"/>
      <c r="J17" s="22"/>
      <c r="K17" s="40">
        <f>ROUNDDOWN(K15*0.1,-1)</f>
        <v>220</v>
      </c>
      <c r="L17" s="13" t="s">
        <v>16</v>
      </c>
    </row>
    <row r="18" spans="2:18" s="13" customFormat="1" ht="12.95" customHeight="1" x14ac:dyDescent="0.15">
      <c r="B18" s="9"/>
      <c r="C18" s="9"/>
      <c r="D18" s="9"/>
      <c r="E18" s="9"/>
      <c r="F18" s="9"/>
      <c r="H18" s="10"/>
      <c r="I18" s="11"/>
      <c r="J18" s="11"/>
      <c r="K18" s="56" t="s">
        <v>17</v>
      </c>
      <c r="L18" s="56"/>
      <c r="M18" s="12"/>
      <c r="N18" s="12"/>
      <c r="O18" s="12"/>
      <c r="P18" s="12"/>
      <c r="Q18" s="12"/>
      <c r="R18" s="12"/>
    </row>
    <row r="19" spans="2:18" s="13" customFormat="1" ht="18" customHeight="1" x14ac:dyDescent="0.15">
      <c r="E19" s="11"/>
      <c r="F19" s="41"/>
      <c r="H19" s="42" t="s">
        <v>6</v>
      </c>
      <c r="I19" s="43"/>
      <c r="J19" s="44"/>
      <c r="K19" s="45">
        <f>K15+K17</f>
        <v>2420</v>
      </c>
      <c r="L19" s="46" t="s">
        <v>16</v>
      </c>
      <c r="O19" s="12"/>
      <c r="P19" s="12"/>
      <c r="Q19" s="12"/>
      <c r="R19" s="12"/>
    </row>
    <row r="20" spans="2:18" s="13" customFormat="1" ht="9.9499999999999993" customHeight="1" x14ac:dyDescent="0.15">
      <c r="B20" s="9"/>
      <c r="C20" s="9"/>
      <c r="D20" s="9"/>
      <c r="E20" s="9"/>
      <c r="F20" s="9"/>
      <c r="G20" s="10"/>
      <c r="H20" s="11"/>
      <c r="I20" s="11"/>
      <c r="J20" s="11"/>
      <c r="K20" s="11"/>
      <c r="L20" s="9"/>
      <c r="M20" s="12"/>
      <c r="N20" s="12"/>
      <c r="O20" s="12"/>
      <c r="P20" s="12"/>
      <c r="Q20" s="12"/>
      <c r="R20" s="12"/>
    </row>
    <row r="22" spans="2:18" ht="24" customHeight="1" x14ac:dyDescent="0.15">
      <c r="B22" s="35" t="s">
        <v>12</v>
      </c>
      <c r="C22" s="27"/>
      <c r="D22" s="27"/>
      <c r="E22" s="27"/>
      <c r="F22" s="27"/>
    </row>
    <row r="23" spans="2:18" s="13" customFormat="1" ht="18" customHeight="1" x14ac:dyDescent="0.15">
      <c r="B23" s="14"/>
      <c r="C23" s="14" t="s">
        <v>1</v>
      </c>
      <c r="D23" s="14"/>
      <c r="E23" s="14"/>
      <c r="F23" s="14"/>
      <c r="G23" s="15"/>
      <c r="H23" s="14"/>
      <c r="I23" s="17" t="s">
        <v>15</v>
      </c>
      <c r="J23" s="17"/>
      <c r="M23" s="12"/>
      <c r="N23" s="12"/>
      <c r="O23" s="12"/>
      <c r="P23" s="12"/>
      <c r="Q23" s="12"/>
      <c r="R23" s="12"/>
    </row>
    <row r="24" spans="2:18" s="13" customFormat="1" ht="18" customHeight="1" x14ac:dyDescent="0.15">
      <c r="B24" s="16"/>
      <c r="C24" s="16"/>
      <c r="D24" s="16"/>
      <c r="E24" s="17" t="s">
        <v>2</v>
      </c>
      <c r="F24" s="18">
        <v>20</v>
      </c>
      <c r="G24" s="15">
        <f>IF($J$5&gt;20,20,J5)</f>
        <v>0</v>
      </c>
      <c r="H24" s="14" t="s">
        <v>0</v>
      </c>
      <c r="I24" s="14" t="s">
        <v>3</v>
      </c>
      <c r="J24" s="19"/>
      <c r="K24" s="40">
        <f>1800</f>
        <v>1800</v>
      </c>
      <c r="L24" s="13" t="s">
        <v>16</v>
      </c>
      <c r="M24" s="12"/>
      <c r="N24" s="12"/>
      <c r="O24" s="12"/>
      <c r="P24" s="12"/>
      <c r="Q24" s="12"/>
      <c r="R24" s="12"/>
    </row>
    <row r="25" spans="2:18" s="13" customFormat="1" ht="18" customHeight="1" x14ac:dyDescent="0.15">
      <c r="D25" s="20">
        <f>F24+1</f>
        <v>21</v>
      </c>
      <c r="E25" s="17" t="s">
        <v>2</v>
      </c>
      <c r="F25" s="18">
        <v>40</v>
      </c>
      <c r="G25" s="15">
        <f>IF($J$5&gt;20,M25,0)</f>
        <v>0</v>
      </c>
      <c r="H25" s="14" t="s">
        <v>0</v>
      </c>
      <c r="I25" s="21">
        <v>1</v>
      </c>
      <c r="J25" s="19">
        <v>92</v>
      </c>
      <c r="K25" s="52">
        <f>G25*J25</f>
        <v>0</v>
      </c>
      <c r="L25" s="13" t="s">
        <v>16</v>
      </c>
      <c r="M25" s="12">
        <f>IF($J$5-20&gt;20,20,$J$5-20)</f>
        <v>-20</v>
      </c>
      <c r="N25" s="12"/>
      <c r="O25" s="12"/>
      <c r="P25" s="12"/>
      <c r="Q25" s="12"/>
      <c r="R25" s="12"/>
    </row>
    <row r="26" spans="2:18" s="13" customFormat="1" ht="18" customHeight="1" x14ac:dyDescent="0.15">
      <c r="D26" s="20">
        <f>F25+1</f>
        <v>41</v>
      </c>
      <c r="E26" s="17" t="s">
        <v>2</v>
      </c>
      <c r="F26" s="18">
        <v>80</v>
      </c>
      <c r="G26" s="15">
        <f>IF($J$5&gt;40,M26,0)</f>
        <v>0</v>
      </c>
      <c r="H26" s="14" t="s">
        <v>4</v>
      </c>
      <c r="I26" s="21">
        <v>1</v>
      </c>
      <c r="J26" s="19">
        <v>110</v>
      </c>
      <c r="K26" s="40">
        <f>G26*J26</f>
        <v>0</v>
      </c>
      <c r="L26" s="13" t="s">
        <v>16</v>
      </c>
      <c r="M26" s="12">
        <f>IF($J$5-40&gt;40,40,$J$5-40)</f>
        <v>-40</v>
      </c>
      <c r="N26" s="12"/>
      <c r="O26" s="12"/>
      <c r="P26" s="12"/>
      <c r="Q26" s="12"/>
      <c r="R26" s="12"/>
    </row>
    <row r="27" spans="2:18" s="13" customFormat="1" ht="18" customHeight="1" x14ac:dyDescent="0.15">
      <c r="D27" s="20">
        <f>F26+1</f>
        <v>81</v>
      </c>
      <c r="E27" s="17" t="s">
        <v>2</v>
      </c>
      <c r="F27" s="18">
        <v>200</v>
      </c>
      <c r="G27" s="15">
        <f>IF($J$5&gt;80,M27,0)</f>
        <v>0</v>
      </c>
      <c r="H27" s="14" t="s">
        <v>4</v>
      </c>
      <c r="I27" s="21">
        <v>1</v>
      </c>
      <c r="J27" s="19">
        <v>120</v>
      </c>
      <c r="K27" s="40">
        <f t="shared" ref="K27:K29" si="0">G27*J27</f>
        <v>0</v>
      </c>
      <c r="L27" s="13" t="s">
        <v>16</v>
      </c>
      <c r="M27" s="12">
        <f>IF($J$5-80&gt;120,120,$J$5-80)</f>
        <v>-80</v>
      </c>
      <c r="N27" s="12"/>
      <c r="O27" s="12"/>
      <c r="P27" s="12"/>
      <c r="Q27" s="12"/>
      <c r="R27" s="12"/>
    </row>
    <row r="28" spans="2:18" s="13" customFormat="1" ht="18" customHeight="1" x14ac:dyDescent="0.15">
      <c r="D28" s="20">
        <f>F27+1</f>
        <v>201</v>
      </c>
      <c r="E28" s="17" t="s">
        <v>2</v>
      </c>
      <c r="F28" s="18">
        <v>1000</v>
      </c>
      <c r="G28" s="15">
        <f>IF($J$5&gt;200,M28,0)</f>
        <v>0</v>
      </c>
      <c r="H28" s="14" t="s">
        <v>4</v>
      </c>
      <c r="I28" s="21">
        <v>1</v>
      </c>
      <c r="J28" s="19">
        <v>150</v>
      </c>
      <c r="K28" s="40">
        <f t="shared" si="0"/>
        <v>0</v>
      </c>
      <c r="L28" s="13" t="s">
        <v>16</v>
      </c>
      <c r="M28" s="12">
        <f>IF($J$5-200&gt;800,800,$J$5-200)</f>
        <v>-200</v>
      </c>
      <c r="N28" s="12"/>
      <c r="O28" s="12"/>
      <c r="P28" s="12"/>
      <c r="Q28" s="12"/>
      <c r="R28" s="12"/>
    </row>
    <row r="29" spans="2:18" s="13" customFormat="1" ht="18" customHeight="1" x14ac:dyDescent="0.15">
      <c r="D29" s="20">
        <f>F28+1</f>
        <v>1001</v>
      </c>
      <c r="E29" s="17" t="s">
        <v>2</v>
      </c>
      <c r="F29" s="16"/>
      <c r="G29" s="22">
        <f>IF($J$5&gt;1000,J5-1000,0)</f>
        <v>0</v>
      </c>
      <c r="H29" s="14" t="s">
        <v>4</v>
      </c>
      <c r="I29" s="21">
        <v>1</v>
      </c>
      <c r="J29" s="19">
        <v>180</v>
      </c>
      <c r="K29" s="40">
        <f t="shared" si="0"/>
        <v>0</v>
      </c>
      <c r="L29" s="13" t="s">
        <v>16</v>
      </c>
      <c r="M29" s="53">
        <f>$J$5-1000</f>
        <v>-1000</v>
      </c>
      <c r="N29" s="12"/>
      <c r="O29" s="12"/>
      <c r="P29" s="12"/>
      <c r="Q29" s="12"/>
      <c r="R29" s="12"/>
    </row>
    <row r="30" spans="2:18" s="13" customFormat="1" ht="9.9499999999999993" customHeight="1" x14ac:dyDescent="0.15">
      <c r="B30" s="22"/>
      <c r="C30" s="22"/>
      <c r="D30" s="22"/>
      <c r="E30" s="17"/>
      <c r="F30" s="22"/>
      <c r="G30" s="23"/>
      <c r="H30" s="14"/>
      <c r="I30" s="14"/>
      <c r="J30" s="14"/>
      <c r="K30" s="14"/>
      <c r="M30" s="12"/>
      <c r="N30" s="12"/>
      <c r="O30" s="12"/>
      <c r="P30" s="12"/>
      <c r="Q30" s="12"/>
      <c r="R30" s="12"/>
    </row>
    <row r="31" spans="2:18" s="13" customFormat="1" ht="9.9499999999999993" customHeight="1" x14ac:dyDescent="0.15">
      <c r="B31" s="17"/>
      <c r="C31" s="17"/>
      <c r="D31" s="17"/>
      <c r="E31" s="17"/>
      <c r="F31" s="17"/>
      <c r="G31" s="23"/>
      <c r="H31" s="14"/>
      <c r="I31" s="14"/>
      <c r="J31" s="14"/>
      <c r="K31" s="14"/>
      <c r="M31" s="12"/>
      <c r="N31" s="12"/>
      <c r="O31" s="12"/>
      <c r="P31" s="12"/>
      <c r="Q31" s="12"/>
      <c r="R31" s="12"/>
    </row>
    <row r="32" spans="2:18" s="13" customFormat="1" ht="18" customHeight="1" x14ac:dyDescent="0.15">
      <c r="C32" s="14"/>
      <c r="D32" s="14"/>
      <c r="E32" s="14"/>
      <c r="F32" s="14"/>
      <c r="H32" s="14" t="s">
        <v>11</v>
      </c>
      <c r="I32" s="14"/>
      <c r="J32" s="14"/>
      <c r="K32" s="40">
        <f>SUM(K24:K29)</f>
        <v>1800</v>
      </c>
      <c r="L32" s="13" t="s">
        <v>16</v>
      </c>
      <c r="M32" s="12"/>
      <c r="N32" s="12"/>
      <c r="O32" s="12"/>
      <c r="P32" s="12"/>
      <c r="Q32" s="12"/>
      <c r="R32" s="12"/>
    </row>
    <row r="33" spans="1:19" s="13" customFormat="1" ht="9.9499999999999993" customHeight="1" x14ac:dyDescent="0.15">
      <c r="B33" s="17"/>
      <c r="C33" s="17"/>
      <c r="D33" s="17"/>
      <c r="E33" s="17"/>
      <c r="F33" s="17"/>
      <c r="H33" s="23"/>
      <c r="I33" s="14"/>
      <c r="J33" s="14"/>
      <c r="K33" s="14"/>
      <c r="M33" s="12"/>
      <c r="N33" s="12"/>
      <c r="O33" s="12"/>
      <c r="P33" s="12"/>
      <c r="Q33" s="12"/>
      <c r="R33" s="12"/>
    </row>
    <row r="34" spans="1:19" s="12" customFormat="1" ht="18" customHeight="1" x14ac:dyDescent="0.15">
      <c r="C34" s="14"/>
      <c r="D34" s="14"/>
      <c r="E34" s="14"/>
      <c r="F34" s="14"/>
      <c r="H34" s="14" t="s">
        <v>9</v>
      </c>
      <c r="I34" s="22"/>
      <c r="J34" s="22"/>
      <c r="K34" s="40">
        <f>ROUNDDOWN(K32*0.1,0)</f>
        <v>180</v>
      </c>
      <c r="L34" s="13" t="s">
        <v>16</v>
      </c>
    </row>
    <row r="35" spans="1:19" s="13" customFormat="1" ht="9.9499999999999993" customHeight="1" x14ac:dyDescent="0.15">
      <c r="B35" s="9"/>
      <c r="C35" s="9"/>
      <c r="D35" s="9"/>
      <c r="E35" s="9"/>
      <c r="F35" s="9"/>
      <c r="H35" s="10"/>
      <c r="I35" s="11"/>
      <c r="J35" s="11"/>
      <c r="K35" s="11"/>
      <c r="L35" s="12"/>
      <c r="M35" s="12"/>
      <c r="N35" s="12"/>
      <c r="O35" s="12"/>
      <c r="P35" s="12"/>
      <c r="Q35" s="12"/>
      <c r="R35" s="12"/>
    </row>
    <row r="36" spans="1:19" s="12" customFormat="1" ht="19.5" customHeight="1" x14ac:dyDescent="0.15">
      <c r="C36" s="11"/>
      <c r="D36" s="11"/>
      <c r="E36" s="11"/>
      <c r="F36" s="11"/>
      <c r="H36" s="47" t="s">
        <v>14</v>
      </c>
      <c r="I36" s="48"/>
      <c r="J36" s="47"/>
      <c r="K36" s="49">
        <f>K32+K34</f>
        <v>1980</v>
      </c>
      <c r="L36" s="48" t="s">
        <v>16</v>
      </c>
    </row>
    <row r="37" spans="1:19" s="13" customFormat="1" ht="9.9499999999999993" customHeight="1" x14ac:dyDescent="0.15">
      <c r="B37" s="9"/>
      <c r="C37" s="9"/>
      <c r="D37" s="9"/>
      <c r="E37" s="9"/>
      <c r="F37" s="9"/>
      <c r="G37" s="10"/>
      <c r="H37" s="36"/>
      <c r="I37" s="11"/>
      <c r="J37" s="11"/>
      <c r="K37" s="11"/>
      <c r="L37" s="12"/>
      <c r="M37" s="12"/>
      <c r="N37" s="12"/>
      <c r="O37" s="12"/>
      <c r="P37" s="12"/>
      <c r="Q37" s="12"/>
      <c r="R37" s="12"/>
    </row>
    <row r="38" spans="1:19" s="1" customFormat="1" ht="9.9499999999999993" customHeight="1" x14ac:dyDescent="0.15">
      <c r="A38" s="5"/>
      <c r="B38" s="13"/>
      <c r="G38" s="28"/>
      <c r="H38" s="3"/>
      <c r="I38" s="3"/>
      <c r="J38" s="3"/>
      <c r="K38" s="3"/>
      <c r="Q38" s="4"/>
      <c r="R38" s="4"/>
    </row>
    <row r="39" spans="1:19" s="1" customFormat="1" ht="28.5" customHeight="1" thickBot="1" x14ac:dyDescent="0.2">
      <c r="A39" s="5"/>
      <c r="C39" s="27" t="s">
        <v>10</v>
      </c>
      <c r="D39" s="27"/>
      <c r="E39" s="27"/>
      <c r="F39" s="27"/>
      <c r="G39" s="27"/>
      <c r="H39" s="27"/>
      <c r="I39" s="27"/>
      <c r="J39" s="31"/>
      <c r="K39" s="3"/>
      <c r="Q39" s="4"/>
      <c r="R39" s="4"/>
    </row>
    <row r="40" spans="1:19" s="1" customFormat="1" ht="28.5" customHeight="1" thickTop="1" thickBot="1" x14ac:dyDescent="0.2">
      <c r="A40" s="5"/>
      <c r="B40" s="32"/>
      <c r="C40" s="32"/>
      <c r="D40" s="32"/>
      <c r="E40" s="32"/>
      <c r="F40" s="32"/>
      <c r="G40" s="57">
        <f>K19+K36</f>
        <v>4400</v>
      </c>
      <c r="H40" s="58"/>
      <c r="I40" s="59"/>
      <c r="J40" s="33" t="s">
        <v>7</v>
      </c>
      <c r="K40" s="31"/>
      <c r="L40" s="3"/>
      <c r="R40" s="4"/>
      <c r="S40" s="4"/>
    </row>
    <row r="41" spans="1:19" s="1" customFormat="1" ht="28.5" customHeight="1" thickTop="1" x14ac:dyDescent="0.2">
      <c r="A41" s="5"/>
      <c r="B41" s="60"/>
      <c r="C41" s="60"/>
      <c r="D41" s="60"/>
      <c r="E41" s="60"/>
      <c r="F41" s="60"/>
      <c r="G41" s="60"/>
      <c r="H41" s="60"/>
      <c r="I41" s="60"/>
      <c r="J41" s="60"/>
      <c r="K41" s="60"/>
      <c r="Q41" s="4"/>
      <c r="R41" s="4"/>
    </row>
  </sheetData>
  <sheetProtection algorithmName="SHA-512" hashValue="N0o/2hg9Z0G2QbgyAAXQK5n2+Kob1ImGGSjqzaiZbUwc1gbcJq5OTKbkcF6iC9ruim7kY29q/xZQqZCvxNI7Nw==" saltValue="ny5Sqmn6zZm2m+vuO5guAw==" spinCount="100000" sheet="1" objects="1" scenarios="1"/>
  <protectedRanges>
    <protectedRange sqref="J5" name="範囲1"/>
  </protectedRanges>
  <mergeCells count="5">
    <mergeCell ref="B2:L2"/>
    <mergeCell ref="G6:J6"/>
    <mergeCell ref="K18:L18"/>
    <mergeCell ref="G40:I40"/>
    <mergeCell ref="B41:K41"/>
  </mergeCells>
  <phoneticPr fontId="1"/>
  <printOptions horizontalCentered="1"/>
  <pageMargins left="0.66" right="0.21" top="0.74" bottom="0.25" header="0.51181102362204722" footer="0.2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計算ｼｰﾄ</vt:lpstr>
      <vt:lpstr>計算ｼｰﾄ!Print_Area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09032</dc:creator>
  <cp:lastModifiedBy> </cp:lastModifiedBy>
  <cp:lastPrinted>2020-03-09T02:19:08Z</cp:lastPrinted>
  <dcterms:created xsi:type="dcterms:W3CDTF">2010-10-27T03:40:57Z</dcterms:created>
  <dcterms:modified xsi:type="dcterms:W3CDTF">2020-05-19T23:26:11Z</dcterms:modified>
</cp:coreProperties>
</file>