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https://d.docs.live.net/c40f2cc96f047546/デスクトップ/成果品納品/三重県 木曾岬町/03 一般会計等、全体会計、連結会計/"/>
    </mc:Choice>
  </mc:AlternateContent>
  <xr:revisionPtr revIDLastSave="6" documentId="13_ncr:1_{ACE23125-C14C-44A9-AF38-7268D9B28956}" xr6:coauthVersionLast="47" xr6:coauthVersionMax="47" xr10:uidLastSave="{E2D94763-1916-4F56-B5BA-4D1B3C466296}"/>
  <bookViews>
    <workbookView xWindow="-120" yWindow="-120" windowWidth="20730" windowHeight="11040" xr2:uid="{00000000-000D-0000-FFFF-FFFF00000000}"/>
  </bookViews>
  <sheets>
    <sheet name="有形固定資産の明細" sheetId="16" r:id="rId1"/>
    <sheet name="有形固定資産に係る行政目的別の明細" sheetId="15" r:id="rId2"/>
    <sheet name="投資及び出資金の明細" sheetId="1" r:id="rId3"/>
    <sheet name="基金の明細" sheetId="2" r:id="rId4"/>
    <sheet name="貸付金の明細" sheetId="3" r:id="rId5"/>
    <sheet name="長期延滞債権の明細" sheetId="4" r:id="rId6"/>
    <sheet name="未収金の明細" sheetId="5" r:id="rId7"/>
    <sheet name="地方債等（借入先別）の明細" sheetId="6" r:id="rId8"/>
    <sheet name="地方債等（利率別）の明細" sheetId="7" r:id="rId9"/>
    <sheet name="地方債等（返済期間別）の明細" sheetId="8" r:id="rId10"/>
    <sheet name="特定の契約条項が付された地方債等の概要" sheetId="9" r:id="rId11"/>
    <sheet name="引当金の明細" sheetId="10" r:id="rId12"/>
    <sheet name="補助金等の明細" sheetId="11" r:id="rId13"/>
    <sheet name="財源の明細" sheetId="12" r:id="rId14"/>
    <sheet name="財源情報の明細" sheetId="14" r:id="rId15"/>
    <sheet name="資金の明細" sheetId="13" r:id="rId16"/>
  </sheets>
  <definedNames>
    <definedName name="_xlnm.Print_Titles" localSheetId="1">有形固定資産に係る行政目的別の明細!$1:$5</definedName>
    <definedName name="_xlnm.Print_Titles" localSheetId="0">有形固定資産の明細!$1:$5</definedName>
    <definedName name="X33Y06_13">財源情報の明細!$AC$45</definedName>
    <definedName name="X33Y08_13">財源情報の明細!$AE$45</definedName>
    <definedName name="X35Y08_13">財源情報の明細!$AE$47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" i="14" l="1"/>
  <c r="E19" i="12"/>
  <c r="E20" i="12"/>
  <c r="K12" i="6"/>
  <c r="D8" i="6"/>
  <c r="F19" i="2" l="1"/>
  <c r="G19" i="2" s="1"/>
  <c r="F23" i="2"/>
  <c r="G23" i="2" s="1"/>
  <c r="E10" i="14" l="1"/>
  <c r="E9" i="14"/>
  <c r="E8" i="14" l="1"/>
  <c r="F8" i="14" s="1"/>
  <c r="C21" i="5"/>
  <c r="E34" i="1" l="1"/>
  <c r="E26" i="1"/>
  <c r="E44" i="1"/>
  <c r="F10" i="3" l="1"/>
  <c r="F22" i="2"/>
  <c r="G22" i="2" s="1"/>
  <c r="F21" i="2"/>
  <c r="G21" i="2" s="1"/>
  <c r="F20" i="2"/>
  <c r="G20" i="2" s="1"/>
  <c r="F18" i="2"/>
  <c r="G18" i="2" s="1"/>
  <c r="E29" i="1"/>
  <c r="F46" i="1"/>
  <c r="D46" i="1"/>
  <c r="C46" i="1"/>
  <c r="B46" i="1"/>
  <c r="K39" i="1" l="1"/>
  <c r="G39" i="1"/>
  <c r="E39" i="1"/>
  <c r="K38" i="1"/>
  <c r="G38" i="1"/>
  <c r="E38" i="1"/>
  <c r="K45" i="1"/>
  <c r="G45" i="1"/>
  <c r="E45" i="1"/>
  <c r="K44" i="1"/>
  <c r="G44" i="1"/>
  <c r="K43" i="1"/>
  <c r="G43" i="1"/>
  <c r="E43" i="1"/>
  <c r="K42" i="1"/>
  <c r="G42" i="1"/>
  <c r="E42" i="1"/>
  <c r="K41" i="1"/>
  <c r="G41" i="1"/>
  <c r="E41" i="1"/>
  <c r="K35" i="1"/>
  <c r="G35" i="1"/>
  <c r="E35" i="1"/>
  <c r="K34" i="1"/>
  <c r="G34" i="1"/>
  <c r="K33" i="1"/>
  <c r="G33" i="1"/>
  <c r="E33" i="1"/>
  <c r="K32" i="1"/>
  <c r="G32" i="1"/>
  <c r="E32" i="1"/>
  <c r="K31" i="1"/>
  <c r="G31" i="1"/>
  <c r="E31" i="1"/>
  <c r="K30" i="1"/>
  <c r="G30" i="1"/>
  <c r="E30" i="1"/>
  <c r="K29" i="1"/>
  <c r="G29" i="1"/>
  <c r="K28" i="1"/>
  <c r="G28" i="1"/>
  <c r="E28" i="1"/>
  <c r="K27" i="1"/>
  <c r="G27" i="1"/>
  <c r="E27" i="1"/>
  <c r="K26" i="1"/>
  <c r="G26" i="1"/>
  <c r="J17" i="1"/>
  <c r="G17" i="1"/>
  <c r="E17" i="1"/>
  <c r="J16" i="1"/>
  <c r="G16" i="1"/>
  <c r="E16" i="1"/>
  <c r="J15" i="1"/>
  <c r="G15" i="1"/>
  <c r="E15" i="1"/>
  <c r="G14" i="1"/>
  <c r="K37" i="1"/>
  <c r="K40" i="1"/>
  <c r="K36" i="1"/>
  <c r="G37" i="1"/>
  <c r="G40" i="1"/>
  <c r="G36" i="1"/>
  <c r="G18" i="1"/>
  <c r="G19" i="1"/>
  <c r="G20" i="1"/>
  <c r="G21" i="1"/>
  <c r="E37" i="1"/>
  <c r="E40" i="1"/>
  <c r="E36" i="1"/>
  <c r="J18" i="1"/>
  <c r="J19" i="1"/>
  <c r="J20" i="1"/>
  <c r="J21" i="1"/>
  <c r="J14" i="1"/>
  <c r="E18" i="1"/>
  <c r="E19" i="1"/>
  <c r="E20" i="1"/>
  <c r="E21" i="1"/>
  <c r="E14" i="1"/>
  <c r="C22" i="1"/>
  <c r="D22" i="1"/>
  <c r="F22" i="1"/>
  <c r="B22" i="1"/>
  <c r="C10" i="1"/>
  <c r="E10" i="1"/>
  <c r="B10" i="1"/>
  <c r="F8" i="3"/>
  <c r="F9" i="3"/>
  <c r="F11" i="3"/>
  <c r="F12" i="3"/>
  <c r="F7" i="3"/>
  <c r="F8" i="1"/>
  <c r="H8" i="1" s="1"/>
  <c r="F9" i="1"/>
  <c r="H9" i="1" s="1"/>
  <c r="F7" i="1"/>
  <c r="H7" i="1" s="1"/>
  <c r="D8" i="1"/>
  <c r="D9" i="1"/>
  <c r="D7" i="1"/>
  <c r="E25" i="2"/>
  <c r="D25" i="2"/>
  <c r="C25" i="2"/>
  <c r="B25" i="2"/>
  <c r="F7" i="2"/>
  <c r="G7" i="2" s="1"/>
  <c r="F8" i="2"/>
  <c r="F9" i="2"/>
  <c r="G9" i="2" s="1"/>
  <c r="F10" i="2"/>
  <c r="G10" i="2" s="1"/>
  <c r="F11" i="2"/>
  <c r="G11" i="2" s="1"/>
  <c r="F12" i="2"/>
  <c r="G12" i="2" s="1"/>
  <c r="F13" i="2"/>
  <c r="G13" i="2" s="1"/>
  <c r="F14" i="2"/>
  <c r="G14" i="2" s="1"/>
  <c r="F15" i="2"/>
  <c r="G15" i="2" s="1"/>
  <c r="F16" i="2"/>
  <c r="G16" i="2" s="1"/>
  <c r="F17" i="2"/>
  <c r="G17" i="2" s="1"/>
  <c r="F24" i="2"/>
  <c r="G24" i="2" s="1"/>
  <c r="F6" i="2"/>
  <c r="G6" i="2" s="1"/>
  <c r="C13" i="3"/>
  <c r="D13" i="3"/>
  <c r="E13" i="3"/>
  <c r="B13" i="3"/>
  <c r="C25" i="4"/>
  <c r="B25" i="4"/>
  <c r="C9" i="4"/>
  <c r="B9" i="4"/>
  <c r="B21" i="5"/>
  <c r="C9" i="5"/>
  <c r="C22" i="5" s="1"/>
  <c r="B9" i="5"/>
  <c r="E24" i="12"/>
  <c r="E21" i="12"/>
  <c r="E18" i="12"/>
  <c r="H35" i="1" l="1"/>
  <c r="I35" i="1" s="1"/>
  <c r="J35" i="1" s="1"/>
  <c r="H28" i="1"/>
  <c r="I28" i="1" s="1"/>
  <c r="J28" i="1" s="1"/>
  <c r="E46" i="1"/>
  <c r="K46" i="1"/>
  <c r="B22" i="5"/>
  <c r="C26" i="4"/>
  <c r="B26" i="4"/>
  <c r="E25" i="12"/>
  <c r="F13" i="3"/>
  <c r="F25" i="2"/>
  <c r="G8" i="2"/>
  <c r="G25" i="2" s="1"/>
  <c r="H39" i="1"/>
  <c r="I39" i="1" s="1"/>
  <c r="J39" i="1" s="1"/>
  <c r="H18" i="1"/>
  <c r="I18" i="1" s="1"/>
  <c r="H40" i="1"/>
  <c r="I40" i="1" s="1"/>
  <c r="J40" i="1" s="1"/>
  <c r="H38" i="1"/>
  <c r="I38" i="1" s="1"/>
  <c r="J38" i="1" s="1"/>
  <c r="H41" i="1"/>
  <c r="I41" i="1" s="1"/>
  <c r="J41" i="1" s="1"/>
  <c r="H44" i="1"/>
  <c r="I44" i="1" s="1"/>
  <c r="J44" i="1" s="1"/>
  <c r="H43" i="1"/>
  <c r="I43" i="1" s="1"/>
  <c r="J43" i="1" s="1"/>
  <c r="H31" i="1"/>
  <c r="I31" i="1" s="1"/>
  <c r="J31" i="1" s="1"/>
  <c r="H42" i="1"/>
  <c r="I42" i="1" s="1"/>
  <c r="J42" i="1" s="1"/>
  <c r="H32" i="1"/>
  <c r="I32" i="1" s="1"/>
  <c r="J32" i="1" s="1"/>
  <c r="H45" i="1"/>
  <c r="I45" i="1" s="1"/>
  <c r="J45" i="1" s="1"/>
  <c r="H34" i="1"/>
  <c r="I34" i="1" s="1"/>
  <c r="J34" i="1" s="1"/>
  <c r="H27" i="1"/>
  <c r="I27" i="1" s="1"/>
  <c r="J27" i="1" s="1"/>
  <c r="H30" i="1"/>
  <c r="I30" i="1" s="1"/>
  <c r="J30" i="1" s="1"/>
  <c r="H33" i="1"/>
  <c r="I33" i="1" s="1"/>
  <c r="J33" i="1" s="1"/>
  <c r="H26" i="1"/>
  <c r="I26" i="1" s="1"/>
  <c r="J26" i="1" s="1"/>
  <c r="H20" i="1"/>
  <c r="I20" i="1" s="1"/>
  <c r="H37" i="1"/>
  <c r="I37" i="1" s="1"/>
  <c r="J37" i="1" s="1"/>
  <c r="H16" i="1"/>
  <c r="I16" i="1" s="1"/>
  <c r="H29" i="1"/>
  <c r="H19" i="1"/>
  <c r="I19" i="1" s="1"/>
  <c r="H21" i="1"/>
  <c r="I21" i="1" s="1"/>
  <c r="H17" i="1"/>
  <c r="I17" i="1" s="1"/>
  <c r="H15" i="1"/>
  <c r="I15" i="1" s="1"/>
  <c r="H36" i="1"/>
  <c r="I36" i="1" s="1"/>
  <c r="H14" i="1"/>
  <c r="I14" i="1" s="1"/>
  <c r="J22" i="1"/>
  <c r="E22" i="1"/>
  <c r="F10" i="1"/>
  <c r="G8" i="1"/>
  <c r="G9" i="1"/>
  <c r="G7" i="1"/>
  <c r="D10" i="1"/>
  <c r="F19" i="6"/>
  <c r="K19" i="6"/>
  <c r="E19" i="6"/>
  <c r="D19" i="6"/>
  <c r="C19" i="6"/>
  <c r="F8" i="10"/>
  <c r="F9" i="10"/>
  <c r="F10" i="10"/>
  <c r="F11" i="10"/>
  <c r="F7" i="10"/>
  <c r="C12" i="10"/>
  <c r="D12" i="10"/>
  <c r="E12" i="10"/>
  <c r="B12" i="10"/>
  <c r="F12" i="14"/>
  <c r="B12" i="14"/>
  <c r="B9" i="13"/>
  <c r="I29" i="1" l="1"/>
  <c r="H46" i="1"/>
  <c r="G10" i="1"/>
  <c r="H10" i="1"/>
  <c r="H22" i="1"/>
  <c r="I22" i="1"/>
  <c r="B19" i="6"/>
  <c r="F12" i="10"/>
  <c r="J29" i="1" l="1"/>
  <c r="I46" i="1"/>
  <c r="J36" i="1"/>
  <c r="J46" i="1" l="1"/>
  <c r="A3" i="13"/>
  <c r="A2" i="13"/>
  <c r="A3" i="14"/>
  <c r="A2" i="14"/>
  <c r="A3" i="12"/>
  <c r="A2" i="12"/>
  <c r="A3" i="11"/>
  <c r="A2" i="11"/>
  <c r="A3" i="10"/>
  <c r="A2" i="10"/>
  <c r="A3" i="9"/>
  <c r="A2" i="9"/>
  <c r="A3" i="8"/>
  <c r="A2" i="8"/>
  <c r="A3" i="7"/>
  <c r="A2" i="7"/>
  <c r="A3" i="6"/>
  <c r="A2" i="6"/>
  <c r="A3" i="5"/>
  <c r="A2" i="5"/>
  <c r="A3" i="4"/>
  <c r="A2" i="4"/>
  <c r="A3" i="3"/>
  <c r="A2" i="3"/>
  <c r="A3" i="2"/>
  <c r="A2" i="2"/>
  <c r="D9" i="11"/>
  <c r="D16" i="11" s="1"/>
  <c r="D15" i="11" s="1"/>
  <c r="E15" i="12"/>
  <c r="E26" i="12" l="1"/>
</calcChain>
</file>

<file path=xl/sharedStrings.xml><?xml version="1.0" encoding="utf-8"?>
<sst xmlns="http://schemas.openxmlformats.org/spreadsheetml/2006/main" count="494" uniqueCount="228">
  <si>
    <t>投資及び出資金の明細</t>
  </si>
  <si>
    <t>年度：令和4年度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</si>
  <si>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</si>
  <si>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</si>
  <si>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</si>
  <si>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</si>
  <si>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</si>
  <si>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</si>
  <si>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</si>
  <si>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</si>
  <si>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</si>
  <si>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</si>
  <si>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</si>
  <si>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</si>
  <si>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</si>
  <si>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</si>
  <si>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</si>
  <si>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</si>
  <si>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</si>
  <si>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</si>
  <si>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</si>
  <si>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</si>
  <si>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</si>
  <si>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</si>
  <si>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</si>
  <si>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</si>
  <si>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基金の明細</t>
  </si>
  <si>
    <t>種類</t>
  </si>
  <si>
    <t>現金預金</t>
  </si>
  <si>
    <t>有価証券</t>
  </si>
  <si>
    <t>土地</t>
  </si>
  <si>
    <t>その他</t>
  </si>
  <si>
    <t>合計_x000D_
(貸借対照表計上額)</t>
  </si>
  <si>
    <t>貸付金の明細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</si>
  <si>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</si>
  <si>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</si>
  <si>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</si>
  <si>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</si>
  <si>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</si>
  <si>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</si>
  <si>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長期延滞債権の明細</t>
  </si>
  <si>
    <t>徴収不能引当金計上額</t>
  </si>
  <si>
    <t>【貸付金】</t>
  </si>
  <si>
    <t>小計</t>
  </si>
  <si>
    <t>【未収金】</t>
  </si>
  <si>
    <t>未収金の明細</t>
  </si>
  <si>
    <t>地方債等（借入先別）の明細</t>
  </si>
  <si>
    <t>地方債等残高</t>
  </si>
  <si>
    <t>政府資金</t>
  </si>
  <si>
    <t>地方公共団体_x000D_
金融機構</t>
  </si>
  <si>
    <t>市中銀行</t>
  </si>
  <si>
    <t>その他の_x000D_
金融機関</t>
  </si>
  <si>
    <t>市場公募債</t>
  </si>
  <si>
    <t>うち1年内償還予定</t>
  </si>
  <si>
    <t>うち共同発行債</t>
  </si>
  <si>
    <t>うち住民公募債</t>
  </si>
  <si>
    <t>【通常分】</t>
  </si>
  <si>
    <t>　一般公共事業</t>
  </si>
  <si>
    <t>　公営住宅建設</t>
  </si>
  <si>
    <t>　災害復旧</t>
  </si>
  <si>
    <t>　教育・福祉施設</t>
  </si>
  <si>
    <t>　一般単独事業</t>
  </si>
  <si>
    <t>　その他</t>
  </si>
  <si>
    <t>【特別分】</t>
  </si>
  <si>
    <t>　臨時財政対策債</t>
  </si>
  <si>
    <t>　減税補てん債</t>
  </si>
  <si>
    <t>　退職手当債</t>
  </si>
  <si>
    <t>　合計</t>
  </si>
  <si>
    <t>地方債等（利率別）の明細</t>
  </si>
  <si>
    <t>1.5%以下</t>
  </si>
  <si>
    <t>1.5%超_x000D_
2.0%以下</t>
  </si>
  <si>
    <t>2.0%超_x000D_
2.5%以下</t>
  </si>
  <si>
    <t>2.5%超_x000D_
3.0%以下</t>
  </si>
  <si>
    <t>3.0%超_x000D_
3.5%以下</t>
  </si>
  <si>
    <t>3.5%超_x000D_
4.0%以下</t>
  </si>
  <si>
    <t>4.0%超</t>
  </si>
  <si>
    <t>(参考)_x000D_
加重平均_x000D_
利率</t>
  </si>
  <si>
    <t>地方債等（返済期間別）の明細</t>
  </si>
  <si>
    <t>1年以内</t>
  </si>
  <si>
    <t>1年超_x000D_
2年以内</t>
  </si>
  <si>
    <t>2年超_x000D_
3年以内</t>
  </si>
  <si>
    <t>3年超_x000D_
4年以内</t>
  </si>
  <si>
    <t>4年超_x000D_
5年以内</t>
  </si>
  <si>
    <t>5年超_x000D_
10年以内</t>
  </si>
  <si>
    <t>10年超_x000D_
15年以内</t>
  </si>
  <si>
    <t>15年超_x000D_
20年以内</t>
  </si>
  <si>
    <t>20年超</t>
  </si>
  <si>
    <t>特定の契約条項が付された地方債等の概要</t>
  </si>
  <si>
    <t>特定の契約条項が_x000D_
付された地方債等残高</t>
  </si>
  <si>
    <t>契約条項の概要</t>
  </si>
  <si>
    <t>引当金の明細</t>
  </si>
  <si>
    <t>区分</t>
  </si>
  <si>
    <t>前年度末残高</t>
  </si>
  <si>
    <t>本年度増加額</t>
  </si>
  <si>
    <t>本年度減少額</t>
  </si>
  <si>
    <t>本年度末残高</t>
  </si>
  <si>
    <t>目的使用</t>
  </si>
  <si>
    <t>補助金等の明細</t>
  </si>
  <si>
    <t>名称</t>
  </si>
  <si>
    <t>相手先</t>
  </si>
  <si>
    <t>金額</t>
  </si>
  <si>
    <t>支出目的</t>
  </si>
  <si>
    <t>他団体への公共施設等整備補助金等_x000D_
(所有外資産分)</t>
  </si>
  <si>
    <t>計</t>
  </si>
  <si>
    <t>財源の明細</t>
  </si>
  <si>
    <t>会計</t>
  </si>
  <si>
    <t>財源の内容</t>
  </si>
  <si>
    <t>一般会計</t>
  </si>
  <si>
    <t>税収等</t>
  </si>
  <si>
    <t>国県等補助金</t>
  </si>
  <si>
    <t>資本的_x000D_
補助金</t>
  </si>
  <si>
    <t>経常的_x000D_
補助金</t>
  </si>
  <si>
    <t>資金の明細</t>
  </si>
  <si>
    <t>貸付金・基金等の増加</t>
  </si>
  <si>
    <t>有形固定資産等の増加</t>
  </si>
  <si>
    <t>純行政コスト</t>
  </si>
  <si>
    <t>地方債等</t>
  </si>
  <si>
    <t>内訳</t>
  </si>
  <si>
    <t>財源情報の明細</t>
    <rPh sb="2" eb="4">
      <t>ジョウホウ</t>
    </rPh>
    <phoneticPr fontId="9"/>
  </si>
  <si>
    <t>(単位：円)</t>
  </si>
  <si>
    <t>国庫支出金</t>
    <rPh sb="0" eb="2">
      <t>コッコ</t>
    </rPh>
    <rPh sb="2" eb="5">
      <t>シシュツキン</t>
    </rPh>
    <phoneticPr fontId="9"/>
  </si>
  <si>
    <t>地方税</t>
  </si>
  <si>
    <t>地方譲与税</t>
  </si>
  <si>
    <t>地方交付税</t>
  </si>
  <si>
    <t>地方特例交付金</t>
  </si>
  <si>
    <t>分担金及び負担金</t>
  </si>
  <si>
    <t>臨時的
補助金</t>
    <rPh sb="0" eb="2">
      <t>リンジ</t>
    </rPh>
    <phoneticPr fontId="9"/>
  </si>
  <si>
    <t>県支出金</t>
    <rPh sb="0" eb="1">
      <t>ケン</t>
    </rPh>
    <rPh sb="1" eb="3">
      <t>シシュツ</t>
    </rPh>
    <rPh sb="3" eb="4">
      <t>キン</t>
    </rPh>
    <phoneticPr fontId="9"/>
  </si>
  <si>
    <t>その他</t>
    <rPh sb="2" eb="3">
      <t>タ</t>
    </rPh>
    <phoneticPr fontId="9"/>
  </si>
  <si>
    <t>徴収不能引当金</t>
    <rPh sb="0" eb="2">
      <t>チョウシュウ</t>
    </rPh>
    <rPh sb="2" eb="4">
      <t>フノウ</t>
    </rPh>
    <rPh sb="4" eb="6">
      <t>ヒキアテ</t>
    </rPh>
    <rPh sb="6" eb="7">
      <t>キン</t>
    </rPh>
    <phoneticPr fontId="9"/>
  </si>
  <si>
    <t>退職手当引当金</t>
  </si>
  <si>
    <t>賞与等引当金</t>
  </si>
  <si>
    <t>損失補償等引当金</t>
  </si>
  <si>
    <t>投資損失引当金</t>
    <rPh sb="0" eb="2">
      <t>トウシ</t>
    </rPh>
    <rPh sb="2" eb="4">
      <t>ソンシツ</t>
    </rPh>
    <rPh sb="4" eb="6">
      <t>ヒキアテ</t>
    </rPh>
    <rPh sb="6" eb="7">
      <t>キン</t>
    </rPh>
    <phoneticPr fontId="9"/>
  </si>
  <si>
    <t>-</t>
    <phoneticPr fontId="9"/>
  </si>
  <si>
    <t>税等交付金</t>
    <rPh sb="1" eb="2">
      <t>ナド</t>
    </rPh>
    <phoneticPr fontId="9"/>
  </si>
  <si>
    <t>寄付金</t>
    <rPh sb="0" eb="3">
      <t>キフキン</t>
    </rPh>
    <phoneticPr fontId="9"/>
  </si>
  <si>
    <t>交通安全対策特別交付金</t>
    <rPh sb="0" eb="2">
      <t>コウツウ</t>
    </rPh>
    <rPh sb="2" eb="4">
      <t>アンゼン</t>
    </rPh>
    <rPh sb="4" eb="6">
      <t>タイサク</t>
    </rPh>
    <rPh sb="6" eb="8">
      <t>トクベツ</t>
    </rPh>
    <rPh sb="8" eb="11">
      <t>コウフキン</t>
    </rPh>
    <phoneticPr fontId="9"/>
  </si>
  <si>
    <t>財政調整基金</t>
  </si>
  <si>
    <t>減債基金</t>
  </si>
  <si>
    <t>その他の補助金等</t>
    <phoneticPr fontId="9"/>
  </si>
  <si>
    <t xml:space="preserve">                                     -</t>
  </si>
  <si>
    <t>小計</t>
    <phoneticPr fontId="9"/>
  </si>
  <si>
    <t>自治体名：木曽岬町</t>
    <rPh sb="5" eb="9">
      <t>キソサキチョウ</t>
    </rPh>
    <phoneticPr fontId="9"/>
  </si>
  <si>
    <t>物品</t>
  </si>
  <si>
    <t>-</t>
  </si>
  <si>
    <t>　建設仮勘定</t>
  </si>
  <si>
    <t>　工作物</t>
  </si>
  <si>
    <t>　建物</t>
  </si>
  <si>
    <t>　土地</t>
  </si>
  <si>
    <t>インフラ資産</t>
  </si>
  <si>
    <t>　航空機</t>
  </si>
  <si>
    <t>　浮標等</t>
  </si>
  <si>
    <t>　船舶</t>
  </si>
  <si>
    <t>　立木竹</t>
  </si>
  <si>
    <t>事業用資産</t>
  </si>
  <si>
    <t>総務</t>
  </si>
  <si>
    <t>消防</t>
  </si>
  <si>
    <t>産業振興</t>
  </si>
  <si>
    <t>環境衛生</t>
  </si>
  <si>
    <t>福祉</t>
  </si>
  <si>
    <t>教育</t>
  </si>
  <si>
    <t>生活インフラ・_x000D_
国土保全</t>
  </si>
  <si>
    <t>（単位：円）</t>
  </si>
  <si>
    <t>会計：一般会計等</t>
  </si>
  <si>
    <t>自治体名：木曽岬町</t>
    <rPh sb="5" eb="7">
      <t>キソ</t>
    </rPh>
    <phoneticPr fontId="9"/>
  </si>
  <si>
    <t>有形固定資産に係る行政目的別の明細</t>
  </si>
  <si>
    <t>差引本年度末残高_x000D_
(D)-(E)_x000D_
(G)</t>
  </si>
  <si>
    <t>本年度償却額_x000D_
(F)</t>
  </si>
  <si>
    <t>本年度末_x000D_
減価償却累計額_x000D_
(E)</t>
  </si>
  <si>
    <t>本年度末残高_x000D_
(A)+(B)-(C)_x000D_
(D)</t>
  </si>
  <si>
    <t>本年度減少額_x000D_
(C)</t>
  </si>
  <si>
    <t>本年度増加額_x000D_
(B)</t>
  </si>
  <si>
    <t>前年度末残高_x000D_
(A)</t>
  </si>
  <si>
    <t>有形固定資産の明細</t>
  </si>
  <si>
    <t>公益社団法人三重県青果物価格安定基金協会</t>
  </si>
  <si>
    <t>全国漁業信用基金協会</t>
  </si>
  <si>
    <t>三重県農業信用基金協会</t>
  </si>
  <si>
    <t>地方公営企業等金融機構</t>
  </si>
  <si>
    <t>三重県信用保証協会</t>
  </si>
  <si>
    <t>一般財団法人三重県漁業操業安全協会</t>
  </si>
  <si>
    <t>公益財団法人三重県水産振興事業団</t>
  </si>
  <si>
    <t>公益財団法人三重県農林水産支援センター</t>
  </si>
  <si>
    <t>公益財団法人三重県国際交流財団</t>
  </si>
  <si>
    <t>公益財団法人暴力追放三重県民センター</t>
  </si>
  <si>
    <t>一般財団法人三重県環境保全事業団</t>
  </si>
  <si>
    <t>公益社団法人三重県緑化推進協会</t>
  </si>
  <si>
    <t>公益社団法人三重こどもわかもの育成財団</t>
  </si>
  <si>
    <t>基本財産基金</t>
    <rPh sb="0" eb="4">
      <t>キホンザイサン</t>
    </rPh>
    <phoneticPr fontId="9"/>
  </si>
  <si>
    <t>土地開発基金</t>
    <rPh sb="0" eb="4">
      <t>トチカイハツ</t>
    </rPh>
    <rPh sb="4" eb="6">
      <t>キキン</t>
    </rPh>
    <phoneticPr fontId="9"/>
  </si>
  <si>
    <t>公共施設等建設基金</t>
    <rPh sb="5" eb="7">
      <t>ケンセツ</t>
    </rPh>
    <phoneticPr fontId="9"/>
  </si>
  <si>
    <t>公営住宅基金</t>
    <rPh sb="0" eb="4">
      <t>コウエイジュウタク</t>
    </rPh>
    <rPh sb="4" eb="6">
      <t>キキン</t>
    </rPh>
    <phoneticPr fontId="9"/>
  </si>
  <si>
    <t>災害救助基金</t>
    <phoneticPr fontId="9"/>
  </si>
  <si>
    <t>木曽岬干拓諸事業推進基金</t>
    <phoneticPr fontId="9"/>
  </si>
  <si>
    <t>水道水源基金</t>
    <phoneticPr fontId="9"/>
  </si>
  <si>
    <t>ふるさと・水と土保全対策基金</t>
    <phoneticPr fontId="9"/>
  </si>
  <si>
    <t>いきいき老人福祉基金</t>
    <phoneticPr fontId="9"/>
  </si>
  <si>
    <t>宇佐美母子福祉基金</t>
    <phoneticPr fontId="9"/>
  </si>
  <si>
    <t>黒宮心身障害者福祉事業基金</t>
    <phoneticPr fontId="9"/>
  </si>
  <si>
    <t>夢ささえあいのまち福祉基金</t>
    <phoneticPr fontId="9"/>
  </si>
  <si>
    <t>ふるさときそさき応援基金</t>
    <phoneticPr fontId="9"/>
  </si>
  <si>
    <t>交通安全対策事業基金</t>
    <phoneticPr fontId="9"/>
  </si>
  <si>
    <t>みえ森と緑の県民税市町交付金基金</t>
    <phoneticPr fontId="9"/>
  </si>
  <si>
    <t>森林環境譲与税基金</t>
    <phoneticPr fontId="9"/>
  </si>
  <si>
    <t>夢とふれあい教育基金</t>
    <phoneticPr fontId="9"/>
  </si>
  <si>
    <t>修学奨学金貸与額</t>
  </si>
  <si>
    <t>町民税（個人）</t>
  </si>
  <si>
    <t>町民税（法人）</t>
  </si>
  <si>
    <t>固定資産税</t>
    <rPh sb="0" eb="2">
      <t>コテイ</t>
    </rPh>
    <rPh sb="2" eb="5">
      <t>シサンゼイ</t>
    </rPh>
    <phoneticPr fontId="7"/>
  </si>
  <si>
    <t>軽自動車税</t>
    <rPh sb="0" eb="4">
      <t>ケイジドウシャ</t>
    </rPh>
    <rPh sb="4" eb="5">
      <t>ゼイ</t>
    </rPh>
    <phoneticPr fontId="7"/>
  </si>
  <si>
    <t>国庫支出金</t>
  </si>
  <si>
    <t>三重地方税管理回収機構負担金</t>
    <rPh sb="11" eb="14">
      <t>フタンキン</t>
    </rPh>
    <phoneticPr fontId="5"/>
  </si>
  <si>
    <t>三重県市町総合事務組合負担金</t>
    <rPh sb="11" eb="14">
      <t>フタンキン</t>
    </rPh>
    <phoneticPr fontId="5"/>
  </si>
  <si>
    <t>桑名広域清掃事業組合負担金　</t>
  </si>
  <si>
    <t>桑名・員弁広域連合構成自治体分担金</t>
  </si>
  <si>
    <t>三重県後期高齢者医療広域連合一般会計市町負担金</t>
  </si>
  <si>
    <t>桑名広域清掃事業組合</t>
  </si>
  <si>
    <t>桑名・員弁広域連合</t>
  </si>
  <si>
    <t xml:space="preserve">三重県後期高齢者医療広域連合  </t>
  </si>
  <si>
    <t xml:space="preserve">三重地方税管理回収機構   </t>
  </si>
  <si>
    <t>三重県市町総合事務組合</t>
  </si>
  <si>
    <t>桑名広域清掃事業組合運営に係る負担金</t>
  </si>
  <si>
    <t>桑名・員弁広域連合運営に係る負担金</t>
  </si>
  <si>
    <t>三重県後期高齢者医療広域運営に係る負担金</t>
  </si>
  <si>
    <t>三重地方税管理回収機構運営に係る負担金</t>
  </si>
  <si>
    <t>三重県市町総合事務組合運営に係る負担金</t>
  </si>
  <si>
    <t>現金預金</t>
    <rPh sb="0" eb="4">
      <t>ゲンキンヨキン</t>
    </rPh>
    <phoneticPr fontId="8"/>
  </si>
  <si>
    <t>歳計外現金</t>
    <rPh sb="0" eb="5">
      <t>サイケイガイゲンキン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</si>
</sst>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_ * #,##0_ ;[Red]_ * \-#,##0_ ;_ * &quot;-&quot;_ ;_ @_ "/>
    <numFmt numFmtId="177" formatCode="#,##0.000000000"/>
    <numFmt numFmtId="178" formatCode="#,##0.00000000000000000"/>
    <numFmt numFmtId="179" formatCode="0.0000%"/>
    <numFmt numFmtId="180" formatCode="#,##0.000000"/>
    <numFmt numFmtId="181" formatCode="#,##0.0000000"/>
    <numFmt numFmtId="182" formatCode="&quot;¥&quot;#,##0;[Red]\-&quot;¥&quot;#,##0"/>
  </numFmts>
  <fonts count="37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b/>
      <sz val="10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color theme="1"/>
      <name val="ＭＳ ゴシック"/>
      <family val="2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theme="1"/>
      <name val="游ゴシック"/>
      <family val="3"/>
      <charset val="128"/>
      <scheme val="minor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</fonts>
  <fills count="25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5">
    <xf numFmtId="0" fontId="0" fillId="0" borderId="0"/>
    <xf numFmtId="0" fontId="12" fillId="0" borderId="0"/>
    <xf numFmtId="38" fontId="12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12" fillId="0" borderId="0"/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38" fontId="12" fillId="0" borderId="0" applyFont="0" applyFill="0" applyBorder="0" applyAlignment="0" applyProtection="0">
      <alignment vertical="center"/>
    </xf>
    <xf numFmtId="0" fontId="14" fillId="0" borderId="0"/>
    <xf numFmtId="0" fontId="15" fillId="3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10" applyNumberForma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4" fillId="23" borderId="11" applyNumberFormat="0" applyFont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4" borderId="0" applyNumberFormat="0" applyBorder="0" applyAlignment="0" applyProtection="0">
      <alignment vertical="center"/>
    </xf>
    <xf numFmtId="0" fontId="22" fillId="24" borderId="13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28" fillId="24" borderId="18" applyNumberForma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8" borderId="13" applyNumberFormat="0" applyAlignment="0" applyProtection="0">
      <alignment vertical="center"/>
    </xf>
    <xf numFmtId="38" fontId="13" fillId="0" borderId="0" applyFont="0" applyFill="0" applyBorder="0" applyAlignment="0" applyProtection="0">
      <alignment vertical="center"/>
    </xf>
    <xf numFmtId="0" fontId="31" fillId="0" borderId="0">
      <alignment vertical="center"/>
    </xf>
    <xf numFmtId="9" fontId="31" fillId="0" borderId="0" applyFont="0" applyFill="0" applyBorder="0" applyAlignment="0" applyProtection="0">
      <alignment vertical="center"/>
    </xf>
    <xf numFmtId="0" fontId="32" fillId="0" borderId="0">
      <alignment vertical="center"/>
    </xf>
    <xf numFmtId="38" fontId="15" fillId="0" borderId="0" applyFill="0" applyBorder="0" applyAlignment="0" applyProtection="0">
      <alignment vertical="center"/>
    </xf>
    <xf numFmtId="0" fontId="6" fillId="0" borderId="0">
      <alignment vertical="center"/>
    </xf>
    <xf numFmtId="0" fontId="4" fillId="0" borderId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2" fillId="0" borderId="0"/>
    <xf numFmtId="0" fontId="32" fillId="0" borderId="0">
      <alignment horizontal="center"/>
    </xf>
    <xf numFmtId="0" fontId="32" fillId="0" borderId="0">
      <alignment horizontal="center"/>
    </xf>
    <xf numFmtId="0" fontId="32" fillId="0" borderId="0"/>
    <xf numFmtId="0" fontId="32" fillId="0" borderId="0"/>
    <xf numFmtId="182" fontId="36" fillId="0" borderId="0" applyFont="0" applyFill="0" applyBorder="0" applyAlignment="0" applyProtection="0"/>
    <xf numFmtId="38" fontId="32" fillId="0" borderId="0" applyFont="0" applyFill="0" applyBorder="0" applyAlignment="0" applyProtection="0"/>
    <xf numFmtId="0" fontId="35" fillId="0" borderId="0">
      <alignment vertical="center"/>
    </xf>
    <xf numFmtId="0" fontId="32" fillId="0" borderId="0"/>
    <xf numFmtId="0" fontId="32" fillId="0" borderId="0"/>
    <xf numFmtId="0" fontId="31" fillId="0" borderId="0">
      <alignment vertical="center"/>
    </xf>
  </cellStyleXfs>
  <cellXfs count="49">
    <xf numFmtId="0" fontId="0" fillId="0" borderId="0" xfId="0"/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0" xfId="0" applyNumberFormat="1" applyFont="1"/>
    <xf numFmtId="3" fontId="5" fillId="0" borderId="1" xfId="0" applyNumberFormat="1" applyFont="1" applyBorder="1" applyAlignment="1">
      <alignment horizontal="left" vertical="center"/>
    </xf>
    <xf numFmtId="3" fontId="6" fillId="0" borderId="0" xfId="0" applyNumberFormat="1" applyFont="1" applyAlignment="1">
      <alignment horizontal="right"/>
    </xf>
    <xf numFmtId="3" fontId="6" fillId="0" borderId="0" xfId="0" applyNumberFormat="1" applyFont="1"/>
    <xf numFmtId="3" fontId="7" fillId="0" borderId="0" xfId="0" applyNumberFormat="1" applyFont="1"/>
    <xf numFmtId="3" fontId="5" fillId="0" borderId="1" xfId="0" applyNumberFormat="1" applyFont="1" applyBorder="1" applyAlignment="1">
      <alignment vertical="center"/>
    </xf>
    <xf numFmtId="3" fontId="5" fillId="0" borderId="2" xfId="0" applyNumberFormat="1" applyFont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/>
    </xf>
    <xf numFmtId="3" fontId="8" fillId="0" borderId="0" xfId="0" applyNumberFormat="1" applyFont="1"/>
    <xf numFmtId="3" fontId="5" fillId="2" borderId="6" xfId="0" applyNumberFormat="1" applyFont="1" applyFill="1" applyBorder="1" applyAlignment="1">
      <alignment horizontal="center" vertical="center"/>
    </xf>
    <xf numFmtId="3" fontId="5" fillId="2" borderId="4" xfId="0" applyNumberFormat="1" applyFont="1" applyFill="1" applyBorder="1" applyAlignment="1">
      <alignment horizontal="center" vertical="center" wrapText="1"/>
    </xf>
    <xf numFmtId="3" fontId="5" fillId="2" borderId="7" xfId="0" applyNumberFormat="1" applyFont="1" applyFill="1" applyBorder="1" applyAlignment="1">
      <alignment horizontal="center" vertical="center"/>
    </xf>
    <xf numFmtId="3" fontId="5" fillId="2" borderId="8" xfId="0" applyNumberFormat="1" applyFont="1" applyFill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3" fontId="11" fillId="0" borderId="4" xfId="0" applyNumberFormat="1" applyFont="1" applyBorder="1" applyAlignment="1">
      <alignment vertical="center"/>
    </xf>
    <xf numFmtId="3" fontId="5" fillId="0" borderId="3" xfId="0" applyNumberFormat="1" applyFont="1" applyBorder="1" applyAlignment="1">
      <alignment vertical="center"/>
    </xf>
    <xf numFmtId="176" fontId="5" fillId="0" borderId="1" xfId="0" applyNumberFormat="1" applyFont="1" applyBorder="1" applyAlignment="1">
      <alignment vertical="center"/>
    </xf>
    <xf numFmtId="176" fontId="10" fillId="0" borderId="1" xfId="0" applyNumberFormat="1" applyFont="1" applyBorder="1" applyAlignment="1">
      <alignment vertical="center"/>
    </xf>
    <xf numFmtId="176" fontId="5" fillId="0" borderId="4" xfId="0" applyNumberFormat="1" applyFont="1" applyBorder="1" applyAlignment="1">
      <alignment vertical="center"/>
    </xf>
    <xf numFmtId="176" fontId="5" fillId="0" borderId="2" xfId="0" applyNumberFormat="1" applyFont="1" applyBorder="1" applyAlignment="1">
      <alignment vertical="center"/>
    </xf>
    <xf numFmtId="10" fontId="5" fillId="0" borderId="1" xfId="0" applyNumberFormat="1" applyFont="1" applyBorder="1" applyAlignment="1">
      <alignment vertical="center"/>
    </xf>
    <xf numFmtId="10" fontId="5" fillId="0" borderId="1" xfId="0" applyNumberFormat="1" applyFont="1" applyBorder="1" applyAlignment="1">
      <alignment horizontal="right" vertical="center"/>
    </xf>
    <xf numFmtId="177" fontId="5" fillId="0" borderId="0" xfId="0" applyNumberFormat="1" applyFont="1"/>
    <xf numFmtId="178" fontId="5" fillId="0" borderId="0" xfId="0" applyNumberFormat="1" applyFont="1"/>
    <xf numFmtId="180" fontId="5" fillId="0" borderId="0" xfId="0" applyNumberFormat="1" applyFont="1"/>
    <xf numFmtId="181" fontId="5" fillId="0" borderId="0" xfId="0" applyNumberFormat="1" applyFont="1"/>
    <xf numFmtId="179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/>
    <xf numFmtId="176" fontId="33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right" vertical="center"/>
    </xf>
    <xf numFmtId="3" fontId="34" fillId="2" borderId="1" xfId="0" applyNumberFormat="1" applyFont="1" applyFill="1" applyBorder="1" applyAlignment="1">
      <alignment horizontal="center" vertical="center"/>
    </xf>
    <xf numFmtId="3" fontId="34" fillId="2" borderId="1" xfId="0" applyNumberFormat="1" applyFont="1" applyFill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/>
    </xf>
    <xf numFmtId="3" fontId="5" fillId="2" borderId="1" xfId="0" applyNumberFormat="1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 wrapText="1"/>
    </xf>
    <xf numFmtId="3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left" vertical="center"/>
    </xf>
    <xf numFmtId="3" fontId="5" fillId="0" borderId="1" xfId="0" applyNumberFormat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 wrapText="1"/>
    </xf>
    <xf numFmtId="3" fontId="11" fillId="2" borderId="4" xfId="0" applyNumberFormat="1" applyFont="1" applyFill="1" applyBorder="1" applyAlignment="1">
      <alignment horizontal="center" vertical="center"/>
    </xf>
    <xf numFmtId="3" fontId="11" fillId="0" borderId="9" xfId="0" applyNumberFormat="1" applyFont="1" applyBorder="1" applyAlignment="1">
      <alignment vertical="center"/>
    </xf>
    <xf numFmtId="3" fontId="11" fillId="2" borderId="1" xfId="0" applyNumberFormat="1" applyFont="1" applyFill="1" applyBorder="1" applyAlignment="1">
      <alignment horizontal="center" vertical="center"/>
    </xf>
    <xf numFmtId="3" fontId="11" fillId="0" borderId="2" xfId="0" applyNumberFormat="1" applyFont="1" applyBorder="1" applyAlignment="1">
      <alignment vertical="center"/>
    </xf>
  </cellXfs>
  <cellStyles count="115">
    <cellStyle name="20% - アクセント 1 2" xfId="16" xr:uid="{27B0D531-8AA6-4C05-BDB2-5C80DAFCC5F7}"/>
    <cellStyle name="20% - アクセント 2 2" xfId="17" xr:uid="{62D687E9-9F2E-4D11-A861-ACE01E262BA4}"/>
    <cellStyle name="20% - アクセント 3 2" xfId="18" xr:uid="{6840460A-F1F6-40AD-A602-C10378330BDD}"/>
    <cellStyle name="20% - アクセント 4 2" xfId="19" xr:uid="{7BD50271-E5CE-4321-ABCD-6A6F8847528D}"/>
    <cellStyle name="20% - アクセント 5 2" xfId="20" xr:uid="{B2CF3D5B-DEB0-4D9E-BD60-2B4E7B05DBF8}"/>
    <cellStyle name="20% - アクセント 6 2" xfId="21" xr:uid="{6A6C5BD6-5355-4B0B-9E30-3FD2BEF8657D}"/>
    <cellStyle name="40% - アクセント 1 2" xfId="22" xr:uid="{15877334-33F3-4EBE-9A8C-25F2EB465EA2}"/>
    <cellStyle name="40% - アクセント 2 2" xfId="23" xr:uid="{390F14A8-F8A0-4A46-BD3D-86B12DBC85D2}"/>
    <cellStyle name="40% - アクセント 3 2" xfId="24" xr:uid="{A1FB168C-1AEF-41A7-8411-FACB8C7F3121}"/>
    <cellStyle name="40% - アクセント 4 2" xfId="25" xr:uid="{B3DB644F-2F37-4B22-BC94-B84F162BC7AE}"/>
    <cellStyle name="40% - アクセント 5 2" xfId="26" xr:uid="{9ED77070-8B32-4ABC-9E68-11591123E27B}"/>
    <cellStyle name="40% - アクセント 6 2" xfId="27" xr:uid="{BF52A354-95A6-49AF-8BC5-C8750D226272}"/>
    <cellStyle name="60% - アクセント 1 2" xfId="28" xr:uid="{F56422BE-E544-4891-9397-A160815069FE}"/>
    <cellStyle name="60% - アクセント 2 2" xfId="29" xr:uid="{47187B3A-BEDB-47BB-A6DD-709F46F46298}"/>
    <cellStyle name="60% - アクセント 3 2" xfId="30" xr:uid="{313FD024-94CF-4EF0-9FFE-23D8D368A49A}"/>
    <cellStyle name="60% - アクセント 4 2" xfId="31" xr:uid="{32A59EBF-160B-4E4B-9840-C7E8B00E65C3}"/>
    <cellStyle name="60% - アクセント 5 2" xfId="32" xr:uid="{923136E3-28B0-48B4-934E-C020F49992A3}"/>
    <cellStyle name="60% - アクセント 6 2" xfId="33" xr:uid="{D50CC145-4377-4DE5-B842-D465C45912A9}"/>
    <cellStyle name="アクセント 1 2" xfId="34" xr:uid="{3D38677B-FFB2-45AF-956E-0FDF858D4193}"/>
    <cellStyle name="アクセント 2 2" xfId="35" xr:uid="{8769756C-D778-4977-ABF2-2EE23460A236}"/>
    <cellStyle name="アクセント 3 2" xfId="36" xr:uid="{8E876490-AF4D-48BD-9957-7ED27B3C4C4F}"/>
    <cellStyle name="アクセント 4 2" xfId="37" xr:uid="{CA4242F0-5E26-4C63-B61D-CD192DCED4CB}"/>
    <cellStyle name="アクセント 5 2" xfId="38" xr:uid="{F36A26DB-FE5D-4289-9DA6-1BC6B48BCC5D}"/>
    <cellStyle name="アクセント 6 2" xfId="39" xr:uid="{78889172-1994-4890-9E40-921ED3B72317}"/>
    <cellStyle name="タイトル 2" xfId="40" xr:uid="{BBAE7C28-B163-4F30-8234-A7E80075C85D}"/>
    <cellStyle name="チェック セル 2" xfId="41" xr:uid="{530B2128-4ACA-4E47-AFD1-FD32713CAAB0}"/>
    <cellStyle name="どちらでもない 2" xfId="42" xr:uid="{FBBBF792-D68A-4E4A-B516-0C85E73DDD7E}"/>
    <cellStyle name="パーセント 2" xfId="9" xr:uid="{F6A2C058-5EFD-4950-960C-730BF3FC7E0B}"/>
    <cellStyle name="パーセント 2 2" xfId="67" xr:uid="{2E46B0F0-F49F-47C6-8F96-F7E9CBAA1BA2}"/>
    <cellStyle name="パーセント 2 2 2" xfId="89" xr:uid="{C4096DA4-A9C9-45EF-804F-C02B0EEBE29B}"/>
    <cellStyle name="パーセント 2 3" xfId="77" xr:uid="{9FE537C3-4DAE-4853-91A3-7690151C2851}"/>
    <cellStyle name="パーセント 2 4" xfId="99" xr:uid="{6D99C553-6D42-4D3A-BBA1-8A27542821E9}"/>
    <cellStyle name="パーセント 3" xfId="58" xr:uid="{1A766CD7-4337-4399-B8B4-A7D1C33486AA}"/>
    <cellStyle name="メモ 2" xfId="43" xr:uid="{4B932B9D-E891-45D8-A805-C03276573E62}"/>
    <cellStyle name="リンク セル 2" xfId="44" xr:uid="{5E73640D-2CD7-42D9-854C-563148B4E956}"/>
    <cellStyle name="悪い 2" xfId="45" xr:uid="{8440BFD8-7D78-4E26-AA06-14C6B0B72826}"/>
    <cellStyle name="計算 2" xfId="46" xr:uid="{5590E09D-0940-43A3-84A2-6B9152CCD053}"/>
    <cellStyle name="警告文 2" xfId="47" xr:uid="{57E32ACD-FD58-4A0D-91ED-3E59027C9F91}"/>
    <cellStyle name="桁区切り 2" xfId="2" xr:uid="{510C96CF-41AF-44C3-B250-463FE0635D6C}"/>
    <cellStyle name="桁区切り 2 2" xfId="8" xr:uid="{759BB16A-2A23-4963-A9AB-AD9C994B88BC}"/>
    <cellStyle name="桁区切り 2 2 2" xfId="66" xr:uid="{4F9EA470-274D-4159-837C-7EF16AA9C7D9}"/>
    <cellStyle name="桁区切り 2 2 2 2" xfId="88" xr:uid="{3ED1F818-CCBD-4F9E-B737-9AD31700A25E}"/>
    <cellStyle name="桁区切り 2 2 3" xfId="76" xr:uid="{3B1E528F-5E6E-4CF4-AC9F-FB30C43B5230}"/>
    <cellStyle name="桁区切り 2 2 4" xfId="98" xr:uid="{EE990656-0629-4E2B-931C-4CCA56907CCE}"/>
    <cellStyle name="桁区切り 2 3" xfId="60" xr:uid="{EC9E4221-171A-428E-893A-C9674635BBFA}"/>
    <cellStyle name="桁区切り 2 4" xfId="5" xr:uid="{ABE83200-655D-4055-A731-5E6869DC4F65}"/>
    <cellStyle name="桁区切り 2 4 2" xfId="83" xr:uid="{32911E9B-687E-45F4-8FA7-05D2CE558667}"/>
    <cellStyle name="桁区切り 2 5" xfId="64" xr:uid="{C8C0C90D-7F93-4B44-91B5-28FE54CB1514}"/>
    <cellStyle name="桁区切り 2 5 2" xfId="86" xr:uid="{16D56940-A002-478F-89A6-10E85AEF6CED}"/>
    <cellStyle name="桁区切り 2 6" xfId="74" xr:uid="{E6DB7D24-4776-4449-8E53-07F978E410E9}"/>
    <cellStyle name="桁区切り 2 7" xfId="96" xr:uid="{B8F910F0-219E-4388-B205-F59D26D2FA49}"/>
    <cellStyle name="桁区切り 2 8" xfId="110" xr:uid="{3705C444-F9B6-4464-8D59-5D046AB0B7F5}"/>
    <cellStyle name="桁区切り 3" xfId="13" xr:uid="{D674704D-CD02-414D-A8CB-81D78E7D873B}"/>
    <cellStyle name="桁区切り 3 2" xfId="71" xr:uid="{126133C0-90D2-48AA-844E-9132371EBFB9}"/>
    <cellStyle name="桁区切り 3 2 2" xfId="93" xr:uid="{EB78025A-CCDC-4858-A54D-5E05FDE83ACA}"/>
    <cellStyle name="桁区切り 3 3" xfId="81" xr:uid="{B8567256-CABD-4FAF-B0A5-95108917B162}"/>
    <cellStyle name="桁区切り 3 4" xfId="103" xr:uid="{1E4E7BC5-7172-4365-9CBE-A23A5035865B}"/>
    <cellStyle name="桁区切り 4" xfId="11" xr:uid="{F4123EBC-778E-4427-ABFC-D1728EA4EBD9}"/>
    <cellStyle name="桁区切り 4 2" xfId="69" xr:uid="{DE86CCA9-A0AD-4711-971A-1AF2951E5174}"/>
    <cellStyle name="桁区切り 4 2 2" xfId="91" xr:uid="{524256F2-2BBC-4870-9976-3AF208A0C157}"/>
    <cellStyle name="桁区切り 4 3" xfId="79" xr:uid="{E4661122-EAF0-4204-8A04-A015A16F3724}"/>
    <cellStyle name="桁区切り 4 4" xfId="101" xr:uid="{3FA7638B-F4F6-434D-9411-151DEFE85FB8}"/>
    <cellStyle name="桁区切り 5" xfId="14" xr:uid="{0BC95232-200F-4C1B-8BEF-1C81E02BCD6C}"/>
    <cellStyle name="桁区切り 6" xfId="56" xr:uid="{4BBE8848-2C2B-4279-891A-B9AF527FE8BA}"/>
    <cellStyle name="見出し 1 2" xfId="48" xr:uid="{483C4602-08DA-44FB-A00C-23526B0A3217}"/>
    <cellStyle name="見出し 2 2" xfId="49" xr:uid="{4CA948D3-449C-401C-A1E8-BC6268619D06}"/>
    <cellStyle name="見出し 3 2" xfId="50" xr:uid="{6AF7338A-CE30-4264-8B4A-E2073D34546B}"/>
    <cellStyle name="見出し 4 2" xfId="51" xr:uid="{7FDDACD1-7951-463D-9012-9C489EE2B330}"/>
    <cellStyle name="集計 2" xfId="52" xr:uid="{DECE75DC-1CAA-4898-BF37-B34410AE7DB8}"/>
    <cellStyle name="出力 2" xfId="53" xr:uid="{BDC38622-0099-4312-87E6-568C22224DDC}"/>
    <cellStyle name="説明文 2" xfId="54" xr:uid="{831F7387-76CC-481A-AAEE-E4DA1186B2F2}"/>
    <cellStyle name="通貨 2" xfId="109" xr:uid="{FAB962A8-BE12-4250-A14C-5DBE2D54481B}"/>
    <cellStyle name="入力 2" xfId="55" xr:uid="{51732909-1476-44D3-A925-5A8CA8F046C0}"/>
    <cellStyle name="標準" xfId="0" builtinId="0"/>
    <cellStyle name="標準 2" xfId="1" xr:uid="{B004C4F9-7F25-40EB-90B3-F758ACED220F}"/>
    <cellStyle name="標準 2 2" xfId="59" xr:uid="{CE31C750-F8C9-439A-84BA-A801618829FA}"/>
    <cellStyle name="標準 2 2 2" xfId="7" xr:uid="{BDE46725-ABE6-4E40-93A1-5D55D8152DB6}"/>
    <cellStyle name="標準 2 2 2 2" xfId="65" xr:uid="{A6D6B916-3742-49D0-A313-856013B8917C}"/>
    <cellStyle name="標準 2 2 2 2 2" xfId="87" xr:uid="{B099BECC-31A1-432D-8CF4-02D0D1816082}"/>
    <cellStyle name="標準 2 2 2 3" xfId="75" xr:uid="{9EB5A678-FE6B-471D-936A-A36F817B1DF7}"/>
    <cellStyle name="標準 2 2 2 4" xfId="97" xr:uid="{101F0B34-BC38-44AE-841C-5476C5A1383E}"/>
    <cellStyle name="標準 2 2 2 5" xfId="104" xr:uid="{144AB883-0EF9-438F-A09B-F062F7179A18}"/>
    <cellStyle name="標準 2 2 3" xfId="107" xr:uid="{B48285AF-D230-4865-8D3F-255D1E8AC6D4}"/>
    <cellStyle name="標準 2 3" xfId="4" xr:uid="{73C9B574-25A9-4F6C-A1FC-DC68D939EC08}"/>
    <cellStyle name="標準 2 3 2" xfId="82" xr:uid="{39DB7CD1-8944-489D-8DFD-BA1F860DD332}"/>
    <cellStyle name="標準 2 3 3" xfId="113" xr:uid="{E3E019D5-B14E-435E-85C4-3253E04C943E}"/>
    <cellStyle name="標準 2 4" xfId="57" xr:uid="{7A78E7EC-834C-4F57-9CD7-DEE6D0312F5F}"/>
    <cellStyle name="標準 2 5" xfId="63" xr:uid="{09B72273-F39E-4638-8120-B15CDDFC287D}"/>
    <cellStyle name="標準 2 5 2" xfId="85" xr:uid="{48171518-9D05-4B1F-8473-BA581183277C}"/>
    <cellStyle name="標準 2 6" xfId="73" xr:uid="{AE058266-D81A-4BE1-890F-764177A518BC}"/>
    <cellStyle name="標準 2 7" xfId="95" xr:uid="{3C3CAACD-9673-4917-99CC-E38DACFB46DE}"/>
    <cellStyle name="標準 2 8" xfId="108" xr:uid="{DF0BE7A0-CED1-494D-8FC2-A00FF83BA51E}"/>
    <cellStyle name="標準 3" xfId="6" xr:uid="{7D88A493-3010-4CD7-8989-4F607B2F3827}"/>
    <cellStyle name="標準 3 2" xfId="12" xr:uid="{A115BE84-5927-4517-97FD-4FC88CD41F10}"/>
    <cellStyle name="標準 3 2 2" xfId="70" xr:uid="{6531605F-22A2-405C-A8BF-467B011ED375}"/>
    <cellStyle name="標準 3 2 2 2" xfId="92" xr:uid="{8B8CAAC2-1B93-422B-B1AA-2B9FDAC682D9}"/>
    <cellStyle name="標準 3 2 3" xfId="80" xr:uid="{3DE107B1-559C-4E1F-A820-A04D00084C14}"/>
    <cellStyle name="標準 3 2 4" xfId="102" xr:uid="{86064FE9-F704-4B9C-9766-D0634B1365C4}"/>
    <cellStyle name="標準 3 2 5" xfId="106" xr:uid="{37B276F4-0FEA-4D4D-BA3C-F2A4825806BC}"/>
    <cellStyle name="標準 3 3" xfId="61" xr:uid="{B89362F8-7169-4E57-8AB9-ABF5877BB3A7}"/>
    <cellStyle name="標準 3 4" xfId="112" xr:uid="{D190484C-037A-48B9-B0FB-C77D3EC72F45}"/>
    <cellStyle name="標準 4" xfId="10" xr:uid="{11AAF1AB-8050-463D-B678-70397380DB28}"/>
    <cellStyle name="標準 4 2" xfId="68" xr:uid="{8D40DC0E-82AF-4A77-BE9C-F30B1BE9FF07}"/>
    <cellStyle name="標準 4 2 2" xfId="90" xr:uid="{D4533FC5-D39A-4139-B803-0441702347FD}"/>
    <cellStyle name="標準 4 3" xfId="78" xr:uid="{327F2C04-E932-401C-AA2A-031D0F38F7F2}"/>
    <cellStyle name="標準 4 4" xfId="100" xr:uid="{ADA84D4F-AA43-4C01-A41A-1986ECCA6167}"/>
    <cellStyle name="標準 4 5" xfId="105" xr:uid="{5F90F1FF-DB70-4B8C-A26F-FD07A50D39B4}"/>
    <cellStyle name="標準 5" xfId="15" xr:uid="{FDA6BCBD-D503-4255-A5AB-8882B14C1FFE}"/>
    <cellStyle name="標準 6" xfId="62" xr:uid="{700E698E-EE29-492D-AC6F-03AA36277480}"/>
    <cellStyle name="標準 6 2" xfId="72" xr:uid="{AEE0BF2C-0296-4DA2-B58F-A9B7653D21C3}"/>
    <cellStyle name="標準 6 2 2" xfId="94" xr:uid="{8F51AF25-90A8-48D6-A4A4-C55CCCBAC018}"/>
    <cellStyle name="標準 6 3" xfId="84" xr:uid="{E5463FA8-A1F4-4BE4-B491-E581444B7A48}"/>
    <cellStyle name="標準 6 4" xfId="114" xr:uid="{88D05F8E-EDE3-4D71-B5C7-CBADEFCA4D96}"/>
    <cellStyle name="標準 7" xfId="3" xr:uid="{84EB1CD8-6EC8-4E48-B342-4B4E1F50E181}"/>
    <cellStyle name="標準 8" xfId="111" xr:uid="{BFC80019-C562-48DF-A42C-4145EDE2123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5F674-65A0-4D19-A880-BD47DB9BE955}">
  <sheetPr>
    <pageSetUpPr fitToPage="1"/>
  </sheetPr>
  <dimension ref="A1:H23"/>
  <sheetViews>
    <sheetView tabSelected="1" zoomScaleNormal="100" workbookViewId="0">
      <selection sqref="A1:H1"/>
    </sheetView>
  </sheetViews>
  <sheetFormatPr defaultColWidth="8.875" defaultRowHeight="11.25" x14ac:dyDescent="0.15"/>
  <cols>
    <col min="1" max="1" width="30.875" style="4" customWidth="1"/>
    <col min="2" max="8" width="15.875" style="4" customWidth="1"/>
    <col min="9" max="16384" width="8.875" style="4"/>
  </cols>
  <sheetData>
    <row r="1" spans="1:8" ht="21" x14ac:dyDescent="0.15">
      <c r="A1" s="36" t="s">
        <v>174</v>
      </c>
      <c r="B1" s="36"/>
      <c r="C1" s="36"/>
      <c r="D1" s="36"/>
      <c r="E1" s="36"/>
      <c r="F1" s="36"/>
      <c r="G1" s="36"/>
      <c r="H1" s="36"/>
    </row>
    <row r="2" spans="1:8" ht="13.5" x14ac:dyDescent="0.15">
      <c r="A2" s="7" t="s">
        <v>165</v>
      </c>
      <c r="B2" s="7"/>
      <c r="C2" s="7"/>
      <c r="D2" s="7"/>
      <c r="E2" s="7"/>
      <c r="F2" s="7"/>
      <c r="G2" s="7"/>
      <c r="H2" s="6" t="s">
        <v>1</v>
      </c>
    </row>
    <row r="3" spans="1:8" ht="13.5" x14ac:dyDescent="0.15">
      <c r="A3" s="7" t="s">
        <v>164</v>
      </c>
      <c r="B3" s="7"/>
      <c r="C3" s="7"/>
      <c r="D3" s="7"/>
      <c r="E3" s="7"/>
      <c r="F3" s="7"/>
      <c r="G3" s="7"/>
      <c r="H3" s="7"/>
    </row>
    <row r="4" spans="1:8" ht="13.5" x14ac:dyDescent="0.15">
      <c r="A4" s="7"/>
      <c r="B4" s="7"/>
      <c r="C4" s="7"/>
      <c r="D4" s="7"/>
      <c r="E4" s="7"/>
      <c r="F4" s="7"/>
      <c r="G4" s="7"/>
      <c r="H4" s="6" t="s">
        <v>163</v>
      </c>
    </row>
    <row r="5" spans="1:8" ht="33.75" x14ac:dyDescent="0.15">
      <c r="A5" s="34" t="s">
        <v>91</v>
      </c>
      <c r="B5" s="35" t="s">
        <v>173</v>
      </c>
      <c r="C5" s="35" t="s">
        <v>172</v>
      </c>
      <c r="D5" s="35" t="s">
        <v>171</v>
      </c>
      <c r="E5" s="35" t="s">
        <v>170</v>
      </c>
      <c r="F5" s="35" t="s">
        <v>169</v>
      </c>
      <c r="G5" s="35" t="s">
        <v>168</v>
      </c>
      <c r="H5" s="35" t="s">
        <v>167</v>
      </c>
    </row>
    <row r="6" spans="1:8" x14ac:dyDescent="0.15">
      <c r="A6" s="5" t="s">
        <v>155</v>
      </c>
      <c r="B6" s="33">
        <v>15457370732</v>
      </c>
      <c r="C6" s="33">
        <v>9937400</v>
      </c>
      <c r="D6" s="33" t="s">
        <v>145</v>
      </c>
      <c r="E6" s="33">
        <v>15467308132</v>
      </c>
      <c r="F6" s="33">
        <v>7504835552</v>
      </c>
      <c r="G6" s="33" t="s">
        <v>145</v>
      </c>
      <c r="H6" s="33">
        <v>7962472580</v>
      </c>
    </row>
    <row r="7" spans="1:8" x14ac:dyDescent="0.15">
      <c r="A7" s="5" t="s">
        <v>149</v>
      </c>
      <c r="B7" s="33">
        <v>3155399487</v>
      </c>
      <c r="C7" s="33" t="s">
        <v>145</v>
      </c>
      <c r="D7" s="33" t="s">
        <v>145</v>
      </c>
      <c r="E7" s="33">
        <v>3155399487</v>
      </c>
      <c r="F7" s="33" t="s">
        <v>145</v>
      </c>
      <c r="G7" s="33" t="s">
        <v>145</v>
      </c>
      <c r="H7" s="33">
        <v>3155399487</v>
      </c>
    </row>
    <row r="8" spans="1:8" x14ac:dyDescent="0.15">
      <c r="A8" s="5" t="s">
        <v>154</v>
      </c>
      <c r="B8" s="33" t="s">
        <v>145</v>
      </c>
      <c r="C8" s="33" t="s">
        <v>145</v>
      </c>
      <c r="D8" s="33" t="s">
        <v>145</v>
      </c>
      <c r="E8" s="33" t="s">
        <v>145</v>
      </c>
      <c r="F8" s="33" t="s">
        <v>145</v>
      </c>
      <c r="G8" s="33" t="s">
        <v>145</v>
      </c>
      <c r="H8" s="33" t="s">
        <v>145</v>
      </c>
    </row>
    <row r="9" spans="1:8" x14ac:dyDescent="0.15">
      <c r="A9" s="5" t="s">
        <v>148</v>
      </c>
      <c r="B9" s="33">
        <v>11457402207</v>
      </c>
      <c r="C9" s="33">
        <v>9937400</v>
      </c>
      <c r="D9" s="33" t="s">
        <v>145</v>
      </c>
      <c r="E9" s="33">
        <v>11467339607</v>
      </c>
      <c r="F9" s="33">
        <v>7094163264</v>
      </c>
      <c r="G9" s="33" t="s">
        <v>145</v>
      </c>
      <c r="H9" s="33">
        <v>4373176343</v>
      </c>
    </row>
    <row r="10" spans="1:8" x14ac:dyDescent="0.15">
      <c r="A10" s="5" t="s">
        <v>147</v>
      </c>
      <c r="B10" s="33">
        <v>837584038</v>
      </c>
      <c r="C10" s="33" t="s">
        <v>145</v>
      </c>
      <c r="D10" s="33" t="s">
        <v>145</v>
      </c>
      <c r="E10" s="33">
        <v>837584038</v>
      </c>
      <c r="F10" s="33">
        <v>410672288</v>
      </c>
      <c r="G10" s="33" t="s">
        <v>145</v>
      </c>
      <c r="H10" s="33">
        <v>426911750</v>
      </c>
    </row>
    <row r="11" spans="1:8" x14ac:dyDescent="0.15">
      <c r="A11" s="5" t="s">
        <v>153</v>
      </c>
      <c r="B11" s="33" t="s">
        <v>145</v>
      </c>
      <c r="C11" s="33" t="s">
        <v>145</v>
      </c>
      <c r="D11" s="33" t="s">
        <v>145</v>
      </c>
      <c r="E11" s="33" t="s">
        <v>145</v>
      </c>
      <c r="F11" s="33" t="s">
        <v>145</v>
      </c>
      <c r="G11" s="33" t="s">
        <v>145</v>
      </c>
      <c r="H11" s="33" t="s">
        <v>145</v>
      </c>
    </row>
    <row r="12" spans="1:8" x14ac:dyDescent="0.15">
      <c r="A12" s="5" t="s">
        <v>152</v>
      </c>
      <c r="B12" s="33" t="s">
        <v>145</v>
      </c>
      <c r="C12" s="33" t="s">
        <v>145</v>
      </c>
      <c r="D12" s="33" t="s">
        <v>145</v>
      </c>
      <c r="E12" s="33" t="s">
        <v>145</v>
      </c>
      <c r="F12" s="33" t="s">
        <v>145</v>
      </c>
      <c r="G12" s="33" t="s">
        <v>145</v>
      </c>
      <c r="H12" s="33" t="s">
        <v>145</v>
      </c>
    </row>
    <row r="13" spans="1:8" x14ac:dyDescent="0.15">
      <c r="A13" s="5" t="s">
        <v>151</v>
      </c>
      <c r="B13" s="33" t="s">
        <v>145</v>
      </c>
      <c r="C13" s="33" t="s">
        <v>145</v>
      </c>
      <c r="D13" s="33" t="s">
        <v>145</v>
      </c>
      <c r="E13" s="33" t="s">
        <v>145</v>
      </c>
      <c r="F13" s="33" t="s">
        <v>145</v>
      </c>
      <c r="G13" s="33" t="s">
        <v>145</v>
      </c>
      <c r="H13" s="33" t="s">
        <v>145</v>
      </c>
    </row>
    <row r="14" spans="1:8" x14ac:dyDescent="0.15">
      <c r="A14" s="5" t="s">
        <v>62</v>
      </c>
      <c r="B14" s="33" t="s">
        <v>145</v>
      </c>
      <c r="C14" s="33" t="s">
        <v>145</v>
      </c>
      <c r="D14" s="33" t="s">
        <v>145</v>
      </c>
      <c r="E14" s="33" t="s">
        <v>145</v>
      </c>
      <c r="F14" s="33" t="s">
        <v>145</v>
      </c>
      <c r="G14" s="33" t="s">
        <v>145</v>
      </c>
      <c r="H14" s="33" t="s">
        <v>145</v>
      </c>
    </row>
    <row r="15" spans="1:8" x14ac:dyDescent="0.15">
      <c r="A15" s="5" t="s">
        <v>146</v>
      </c>
      <c r="B15" s="33">
        <v>6985000</v>
      </c>
      <c r="C15" s="33" t="s">
        <v>145</v>
      </c>
      <c r="D15" s="33" t="s">
        <v>145</v>
      </c>
      <c r="E15" s="33">
        <v>6985000</v>
      </c>
      <c r="F15" s="33" t="s">
        <v>145</v>
      </c>
      <c r="G15" s="33" t="s">
        <v>145</v>
      </c>
      <c r="H15" s="33">
        <v>6985000</v>
      </c>
    </row>
    <row r="16" spans="1:8" x14ac:dyDescent="0.15">
      <c r="A16" s="5" t="s">
        <v>150</v>
      </c>
      <c r="B16" s="33">
        <v>8995074068</v>
      </c>
      <c r="C16" s="33">
        <v>138534670</v>
      </c>
      <c r="D16" s="33" t="s">
        <v>145</v>
      </c>
      <c r="E16" s="33">
        <v>9133608738</v>
      </c>
      <c r="F16" s="33">
        <v>4851199058</v>
      </c>
      <c r="G16" s="33" t="s">
        <v>145</v>
      </c>
      <c r="H16" s="33">
        <v>4282409680</v>
      </c>
    </row>
    <row r="17" spans="1:8" x14ac:dyDescent="0.15">
      <c r="A17" s="5" t="s">
        <v>149</v>
      </c>
      <c r="B17" s="33">
        <v>635219613</v>
      </c>
      <c r="C17" s="33" t="s">
        <v>145</v>
      </c>
      <c r="D17" s="33" t="s">
        <v>145</v>
      </c>
      <c r="E17" s="33">
        <v>635219613</v>
      </c>
      <c r="F17" s="33" t="s">
        <v>145</v>
      </c>
      <c r="G17" s="33" t="s">
        <v>145</v>
      </c>
      <c r="H17" s="33">
        <v>635219613</v>
      </c>
    </row>
    <row r="18" spans="1:8" x14ac:dyDescent="0.15">
      <c r="A18" s="5" t="s">
        <v>148</v>
      </c>
      <c r="B18" s="33">
        <v>550017960</v>
      </c>
      <c r="C18" s="33" t="s">
        <v>145</v>
      </c>
      <c r="D18" s="33" t="s">
        <v>145</v>
      </c>
      <c r="E18" s="33">
        <v>550017960</v>
      </c>
      <c r="F18" s="33">
        <v>57460455</v>
      </c>
      <c r="G18" s="33" t="s">
        <v>145</v>
      </c>
      <c r="H18" s="33">
        <v>492557505</v>
      </c>
    </row>
    <row r="19" spans="1:8" x14ac:dyDescent="0.15">
      <c r="A19" s="5" t="s">
        <v>147</v>
      </c>
      <c r="B19" s="33">
        <v>7785792515</v>
      </c>
      <c r="C19" s="33">
        <v>138534670</v>
      </c>
      <c r="D19" s="33" t="s">
        <v>145</v>
      </c>
      <c r="E19" s="33">
        <v>7924327185</v>
      </c>
      <c r="F19" s="33">
        <v>4793738603</v>
      </c>
      <c r="G19" s="33" t="s">
        <v>145</v>
      </c>
      <c r="H19" s="33">
        <v>3130588582</v>
      </c>
    </row>
    <row r="20" spans="1:8" x14ac:dyDescent="0.15">
      <c r="A20" s="5" t="s">
        <v>62</v>
      </c>
      <c r="B20" s="33" t="s">
        <v>145</v>
      </c>
      <c r="C20" s="33" t="s">
        <v>145</v>
      </c>
      <c r="D20" s="33" t="s">
        <v>145</v>
      </c>
      <c r="E20" s="33" t="s">
        <v>145</v>
      </c>
      <c r="F20" s="33" t="s">
        <v>145</v>
      </c>
      <c r="G20" s="33" t="s">
        <v>145</v>
      </c>
      <c r="H20" s="33" t="s">
        <v>145</v>
      </c>
    </row>
    <row r="21" spans="1:8" x14ac:dyDescent="0.15">
      <c r="A21" s="5" t="s">
        <v>146</v>
      </c>
      <c r="B21" s="33">
        <v>24043980</v>
      </c>
      <c r="C21" s="33" t="s">
        <v>145</v>
      </c>
      <c r="D21" s="33" t="s">
        <v>145</v>
      </c>
      <c r="E21" s="33">
        <v>24043980</v>
      </c>
      <c r="F21" s="33" t="s">
        <v>145</v>
      </c>
      <c r="G21" s="33" t="s">
        <v>145</v>
      </c>
      <c r="H21" s="33">
        <v>24043980</v>
      </c>
    </row>
    <row r="22" spans="1:8" x14ac:dyDescent="0.15">
      <c r="A22" s="5" t="s">
        <v>144</v>
      </c>
      <c r="B22" s="33">
        <v>440554519</v>
      </c>
      <c r="C22" s="33">
        <v>21924100</v>
      </c>
      <c r="D22" s="33">
        <v>8300000</v>
      </c>
      <c r="E22" s="33">
        <v>454178619</v>
      </c>
      <c r="F22" s="33">
        <v>283358553</v>
      </c>
      <c r="G22" s="33" t="s">
        <v>145</v>
      </c>
      <c r="H22" s="33">
        <v>170820066</v>
      </c>
    </row>
    <row r="23" spans="1:8" x14ac:dyDescent="0.15">
      <c r="A23" s="5" t="s">
        <v>11</v>
      </c>
      <c r="B23" s="33">
        <v>24892999319</v>
      </c>
      <c r="C23" s="33">
        <v>170396170</v>
      </c>
      <c r="D23" s="33">
        <v>8300000</v>
      </c>
      <c r="E23" s="33">
        <v>25055095489</v>
      </c>
      <c r="F23" s="33">
        <v>12639393163</v>
      </c>
      <c r="G23" s="33" t="s">
        <v>145</v>
      </c>
      <c r="H23" s="33">
        <v>12415702326</v>
      </c>
    </row>
  </sheetData>
  <mergeCells count="1">
    <mergeCell ref="A1:H1"/>
  </mergeCells>
  <phoneticPr fontId="9"/>
  <pageMargins left="0.3888888888888889" right="0.3888888888888889" top="0.3888888888888889" bottom="0.3888888888888889" header="0.19444444444444445" footer="0.19444444444444445"/>
  <pageSetup paperSize="9" scale="90" fitToHeight="0" orientation="landscape" r:id="rId1"/>
  <headerFooter>
    <oddHeader>&amp;R&amp;9&amp;D</oddHeader>
    <oddFooter>&amp;C&amp;9&amp;P/&amp;N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6"/>
  <sheetViews>
    <sheetView zoomScaleNormal="100" workbookViewId="0"/>
  </sheetViews>
  <sheetFormatPr defaultColWidth="8.875" defaultRowHeight="11.25" x14ac:dyDescent="0.15"/>
  <cols>
    <col min="1" max="1" width="22.875" style="4" customWidth="1"/>
    <col min="2" max="10" width="12.875" style="4" customWidth="1"/>
    <col min="11" max="16384" width="8.875" style="4"/>
  </cols>
  <sheetData>
    <row r="1" spans="1:10" ht="21" x14ac:dyDescent="0.2">
      <c r="A1" s="8" t="s">
        <v>77</v>
      </c>
    </row>
    <row r="2" spans="1:10" ht="13.5" x14ac:dyDescent="0.15">
      <c r="A2" s="7" t="str">
        <f>投資及び出資金の明細!$A$2</f>
        <v>自治体名：木曽岬町</v>
      </c>
    </row>
    <row r="3" spans="1:10" ht="13.5" x14ac:dyDescent="0.15">
      <c r="A3" s="7" t="str">
        <f>投資及び出資金の明細!$A$3</f>
        <v>年度：令和4年度</v>
      </c>
    </row>
    <row r="4" spans="1:10" ht="13.5" x14ac:dyDescent="0.15">
      <c r="J4" s="6" t="s">
        <v>119</v>
      </c>
    </row>
    <row r="5" spans="1:10" ht="22.5" customHeight="1" x14ac:dyDescent="0.15">
      <c r="A5" s="11" t="s">
        <v>47</v>
      </c>
      <c r="B5" s="1" t="s">
        <v>78</v>
      </c>
      <c r="C5" s="2" t="s">
        <v>79</v>
      </c>
      <c r="D5" s="2" t="s">
        <v>80</v>
      </c>
      <c r="E5" s="2" t="s">
        <v>81</v>
      </c>
      <c r="F5" s="2" t="s">
        <v>82</v>
      </c>
      <c r="G5" s="2" t="s">
        <v>83</v>
      </c>
      <c r="H5" s="2" t="s">
        <v>84</v>
      </c>
      <c r="I5" s="2" t="s">
        <v>85</v>
      </c>
      <c r="J5" s="1" t="s">
        <v>86</v>
      </c>
    </row>
    <row r="6" spans="1:10" ht="18" customHeight="1" x14ac:dyDescent="0.15">
      <c r="A6" s="22">
        <v>3321961694</v>
      </c>
      <c r="B6" s="20">
        <v>3388205</v>
      </c>
      <c r="C6" s="20">
        <v>3248200</v>
      </c>
      <c r="D6" s="20">
        <v>71960054</v>
      </c>
      <c r="E6" s="20">
        <v>31577102</v>
      </c>
      <c r="F6" s="20">
        <v>162445125</v>
      </c>
      <c r="G6" s="20">
        <v>552380906</v>
      </c>
      <c r="H6" s="20">
        <v>1143532160</v>
      </c>
      <c r="I6" s="20">
        <v>1347029942</v>
      </c>
      <c r="J6" s="20">
        <v>6400000</v>
      </c>
    </row>
  </sheetData>
  <phoneticPr fontId="9"/>
  <pageMargins left="0.3888888888888889" right="0.3888888888888889" top="0.3888888888888889" bottom="0.3888888888888889" header="0.19444444444444445" footer="0.19444444444444445"/>
  <pageSetup paperSize="9" scale="92" fitToHeight="0" orientation="landscape" r:id="rId1"/>
  <headerFooter>
    <oddHeader>&amp;R&amp;9&amp;D</oddHeader>
    <oddFooter>&amp;C&amp;9&amp;P/&amp;N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B6"/>
  <sheetViews>
    <sheetView workbookViewId="0"/>
  </sheetViews>
  <sheetFormatPr defaultColWidth="8.875" defaultRowHeight="11.25" x14ac:dyDescent="0.15"/>
  <cols>
    <col min="1" max="1" width="22.875" style="4" customWidth="1"/>
    <col min="2" max="2" width="112.875" style="4" customWidth="1"/>
    <col min="3" max="16384" width="8.875" style="4"/>
  </cols>
  <sheetData>
    <row r="1" spans="1:2" ht="21" x14ac:dyDescent="0.2">
      <c r="A1" s="8" t="s">
        <v>87</v>
      </c>
    </row>
    <row r="2" spans="1:2" ht="13.5" x14ac:dyDescent="0.15">
      <c r="A2" s="7" t="str">
        <f>投資及び出資金の明細!$A$2</f>
        <v>自治体名：木曽岬町</v>
      </c>
    </row>
    <row r="3" spans="1:2" ht="13.5" x14ac:dyDescent="0.15">
      <c r="A3" s="7" t="str">
        <f>投資及び出資金の明細!$A$3</f>
        <v>年度：令和4年度</v>
      </c>
    </row>
    <row r="4" spans="1:2" ht="13.5" x14ac:dyDescent="0.15">
      <c r="B4" s="6" t="s">
        <v>119</v>
      </c>
    </row>
    <row r="5" spans="1:2" ht="22.5" customHeight="1" x14ac:dyDescent="0.15">
      <c r="A5" s="14" t="s">
        <v>88</v>
      </c>
      <c r="B5" s="1" t="s">
        <v>89</v>
      </c>
    </row>
    <row r="6" spans="1:2" ht="18" customHeight="1" x14ac:dyDescent="0.15">
      <c r="A6" s="22">
        <v>0</v>
      </c>
      <c r="B6" s="9"/>
    </row>
  </sheetData>
  <phoneticPr fontId="9"/>
  <pageMargins left="0.3888888888888889" right="0.3888888888888889" top="0.3888888888888889" bottom="0.3888888888888889" header="0.19444444444444445" footer="0.19444444444444445"/>
  <pageSetup paperSize="9" scale="94" fitToHeight="0" orientation="landscape" r:id="rId1"/>
  <headerFooter>
    <oddHeader>&amp;R&amp;9&amp;D</oddHeader>
    <oddFooter>&amp;C&amp;9&amp;P/&amp;N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F12"/>
  <sheetViews>
    <sheetView zoomScaleNormal="100" workbookViewId="0"/>
  </sheetViews>
  <sheetFormatPr defaultColWidth="8.875" defaultRowHeight="11.25" x14ac:dyDescent="0.15"/>
  <cols>
    <col min="1" max="1" width="18.875" style="4" customWidth="1"/>
    <col min="2" max="6" width="20.875" style="4" customWidth="1"/>
    <col min="7" max="9" width="8.875" style="4"/>
    <col min="10" max="10" width="9.75" style="4" bestFit="1" customWidth="1"/>
    <col min="11" max="16384" width="8.875" style="4"/>
  </cols>
  <sheetData>
    <row r="1" spans="1:6" ht="21" x14ac:dyDescent="0.2">
      <c r="A1" s="8" t="s">
        <v>90</v>
      </c>
    </row>
    <row r="2" spans="1:6" ht="13.5" x14ac:dyDescent="0.15">
      <c r="A2" s="7" t="str">
        <f>投資及び出資金の明細!$A$2</f>
        <v>自治体名：木曽岬町</v>
      </c>
    </row>
    <row r="3" spans="1:6" ht="13.5" x14ac:dyDescent="0.15">
      <c r="A3" s="7" t="str">
        <f>投資及び出資金の明細!$A$3</f>
        <v>年度：令和4年度</v>
      </c>
    </row>
    <row r="4" spans="1:6" ht="13.5" x14ac:dyDescent="0.15">
      <c r="F4" s="6" t="s">
        <v>119</v>
      </c>
    </row>
    <row r="5" spans="1:6" ht="22.5" customHeight="1" x14ac:dyDescent="0.15">
      <c r="A5" s="37" t="s">
        <v>91</v>
      </c>
      <c r="B5" s="37" t="s">
        <v>92</v>
      </c>
      <c r="C5" s="37" t="s">
        <v>93</v>
      </c>
      <c r="D5" s="37" t="s">
        <v>94</v>
      </c>
      <c r="E5" s="37"/>
      <c r="F5" s="37" t="s">
        <v>95</v>
      </c>
    </row>
    <row r="6" spans="1:6" ht="22.5" customHeight="1" x14ac:dyDescent="0.15">
      <c r="A6" s="37"/>
      <c r="B6" s="37"/>
      <c r="C6" s="37"/>
      <c r="D6" s="1" t="s">
        <v>96</v>
      </c>
      <c r="E6" s="1" t="s">
        <v>31</v>
      </c>
      <c r="F6" s="37"/>
    </row>
    <row r="7" spans="1:6" ht="18" customHeight="1" x14ac:dyDescent="0.15">
      <c r="A7" s="5" t="s">
        <v>129</v>
      </c>
      <c r="B7" s="20">
        <v>962420</v>
      </c>
      <c r="C7" s="20">
        <v>0</v>
      </c>
      <c r="D7" s="20">
        <v>0</v>
      </c>
      <c r="E7" s="20">
        <v>0</v>
      </c>
      <c r="F7" s="20">
        <f>B7+C7-D7-E7</f>
        <v>962420</v>
      </c>
    </row>
    <row r="8" spans="1:6" ht="18" customHeight="1" x14ac:dyDescent="0.15">
      <c r="A8" s="5" t="s">
        <v>130</v>
      </c>
      <c r="B8" s="20">
        <v>381332000</v>
      </c>
      <c r="C8" s="20">
        <v>0</v>
      </c>
      <c r="D8" s="20">
        <v>0</v>
      </c>
      <c r="E8" s="20">
        <v>0</v>
      </c>
      <c r="F8" s="20">
        <f>B8+C8-D8-E8</f>
        <v>381332000</v>
      </c>
    </row>
    <row r="9" spans="1:6" ht="18" customHeight="1" x14ac:dyDescent="0.15">
      <c r="A9" s="5" t="s">
        <v>131</v>
      </c>
      <c r="B9" s="20">
        <v>40057510</v>
      </c>
      <c r="C9" s="20">
        <v>0</v>
      </c>
      <c r="D9" s="20">
        <v>0</v>
      </c>
      <c r="E9" s="20">
        <v>0</v>
      </c>
      <c r="F9" s="20">
        <f>B9+C9-D9-E9</f>
        <v>40057510</v>
      </c>
    </row>
    <row r="10" spans="1:6" ht="18" customHeight="1" x14ac:dyDescent="0.15">
      <c r="A10" s="5" t="s">
        <v>132</v>
      </c>
      <c r="B10" s="20">
        <v>0</v>
      </c>
      <c r="C10" s="20">
        <v>0</v>
      </c>
      <c r="D10" s="20">
        <v>0</v>
      </c>
      <c r="E10" s="20">
        <v>0</v>
      </c>
      <c r="F10" s="20">
        <f>B10+C10-D10-E10</f>
        <v>0</v>
      </c>
    </row>
    <row r="11" spans="1:6" ht="18" customHeight="1" x14ac:dyDescent="0.15">
      <c r="A11" s="5" t="s">
        <v>133</v>
      </c>
      <c r="B11" s="20">
        <v>0</v>
      </c>
      <c r="C11" s="20">
        <v>0</v>
      </c>
      <c r="D11" s="20">
        <v>0</v>
      </c>
      <c r="E11" s="20">
        <v>0</v>
      </c>
      <c r="F11" s="20">
        <f>B11+C11-D11-E11</f>
        <v>0</v>
      </c>
    </row>
    <row r="12" spans="1:6" ht="18" customHeight="1" x14ac:dyDescent="0.15">
      <c r="A12" s="3" t="s">
        <v>11</v>
      </c>
      <c r="B12" s="20">
        <f>SUM(B7:B11)</f>
        <v>422351930</v>
      </c>
      <c r="C12" s="20">
        <f>SUM(C7:C11)</f>
        <v>0</v>
      </c>
      <c r="D12" s="20">
        <f>SUM(D7:D11)</f>
        <v>0</v>
      </c>
      <c r="E12" s="20">
        <f>SUM(E7:E11)</f>
        <v>0</v>
      </c>
      <c r="F12" s="20">
        <f>SUM(F7:F11)</f>
        <v>422351930</v>
      </c>
    </row>
  </sheetData>
  <mergeCells count="5">
    <mergeCell ref="A5:A6"/>
    <mergeCell ref="B5:B6"/>
    <mergeCell ref="C5:C6"/>
    <mergeCell ref="F5:F6"/>
    <mergeCell ref="D5:E5"/>
  </mergeCells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E17"/>
  <sheetViews>
    <sheetView zoomScaleNormal="100" workbookViewId="0"/>
  </sheetViews>
  <sheetFormatPr defaultColWidth="8.875" defaultRowHeight="11.25" x14ac:dyDescent="0.15"/>
  <cols>
    <col min="1" max="1" width="25.875" style="4" customWidth="1"/>
    <col min="2" max="2" width="35.75" style="4" customWidth="1"/>
    <col min="3" max="3" width="22.375" style="4" customWidth="1"/>
    <col min="4" max="4" width="16.875" style="4" customWidth="1"/>
    <col min="5" max="5" width="31.25" style="4" customWidth="1"/>
    <col min="6" max="16384" width="8.875" style="4"/>
  </cols>
  <sheetData>
    <row r="1" spans="1:5" ht="21" x14ac:dyDescent="0.2">
      <c r="A1" s="8" t="s">
        <v>97</v>
      </c>
    </row>
    <row r="2" spans="1:5" ht="13.5" x14ac:dyDescent="0.15">
      <c r="A2" s="7" t="str">
        <f>投資及び出資金の明細!$A$2</f>
        <v>自治体名：木曽岬町</v>
      </c>
    </row>
    <row r="3" spans="1:5" ht="13.5" x14ac:dyDescent="0.15">
      <c r="A3" s="7" t="str">
        <f>投資及び出資金の明細!$A$3</f>
        <v>年度：令和4年度</v>
      </c>
    </row>
    <row r="4" spans="1:5" ht="13.5" x14ac:dyDescent="0.15">
      <c r="E4" s="6" t="s">
        <v>119</v>
      </c>
    </row>
    <row r="5" spans="1:5" ht="22.5" customHeight="1" x14ac:dyDescent="0.15">
      <c r="A5" s="1" t="s">
        <v>91</v>
      </c>
      <c r="B5" s="1" t="s">
        <v>98</v>
      </c>
      <c r="C5" s="1" t="s">
        <v>99</v>
      </c>
      <c r="D5" s="1" t="s">
        <v>100</v>
      </c>
      <c r="E5" s="1" t="s">
        <v>101</v>
      </c>
    </row>
    <row r="6" spans="1:5" ht="18" customHeight="1" x14ac:dyDescent="0.15">
      <c r="A6" s="40" t="s">
        <v>102</v>
      </c>
      <c r="B6" s="9"/>
      <c r="C6" s="9"/>
      <c r="D6" s="20"/>
      <c r="E6" s="9"/>
    </row>
    <row r="7" spans="1:5" ht="18" customHeight="1" x14ac:dyDescent="0.15">
      <c r="A7" s="40"/>
      <c r="B7" s="9"/>
      <c r="C7" s="9"/>
      <c r="D7" s="20"/>
      <c r="E7" s="9"/>
    </row>
    <row r="8" spans="1:5" ht="18" customHeight="1" x14ac:dyDescent="0.15">
      <c r="A8" s="40"/>
      <c r="B8" s="9" t="s">
        <v>128</v>
      </c>
      <c r="C8" s="9"/>
      <c r="D8" s="20"/>
      <c r="E8" s="9"/>
    </row>
    <row r="9" spans="1:5" ht="18" customHeight="1" x14ac:dyDescent="0.15">
      <c r="A9" s="41"/>
      <c r="B9" s="3" t="s">
        <v>103</v>
      </c>
      <c r="C9" s="19"/>
      <c r="D9" s="20">
        <f>SUM(D6:D8)</f>
        <v>0</v>
      </c>
      <c r="E9" s="19"/>
    </row>
    <row r="10" spans="1:5" ht="18" customHeight="1" x14ac:dyDescent="0.15">
      <c r="A10" s="42" t="s">
        <v>140</v>
      </c>
      <c r="B10" s="9" t="s">
        <v>213</v>
      </c>
      <c r="C10" s="9" t="s">
        <v>216</v>
      </c>
      <c r="D10" s="20">
        <v>53430000</v>
      </c>
      <c r="E10" s="9" t="s">
        <v>221</v>
      </c>
    </row>
    <row r="11" spans="1:5" ht="18" customHeight="1" x14ac:dyDescent="0.15">
      <c r="A11" s="42"/>
      <c r="B11" s="9" t="s">
        <v>214</v>
      </c>
      <c r="C11" s="9" t="s">
        <v>217</v>
      </c>
      <c r="D11" s="20">
        <v>6596041</v>
      </c>
      <c r="E11" s="9" t="s">
        <v>222</v>
      </c>
    </row>
    <row r="12" spans="1:5" ht="18" customHeight="1" x14ac:dyDescent="0.15">
      <c r="A12" s="42"/>
      <c r="B12" s="9" t="s">
        <v>215</v>
      </c>
      <c r="C12" s="9" t="s">
        <v>218</v>
      </c>
      <c r="D12" s="20">
        <v>1210000</v>
      </c>
      <c r="E12" s="9" t="s">
        <v>223</v>
      </c>
    </row>
    <row r="13" spans="1:5" ht="18" customHeight="1" x14ac:dyDescent="0.15">
      <c r="A13" s="42"/>
      <c r="B13" s="9" t="s">
        <v>211</v>
      </c>
      <c r="C13" s="9" t="s">
        <v>219</v>
      </c>
      <c r="D13" s="20">
        <v>1049000</v>
      </c>
      <c r="E13" s="9" t="s">
        <v>224</v>
      </c>
    </row>
    <row r="14" spans="1:5" ht="18" customHeight="1" x14ac:dyDescent="0.15">
      <c r="A14" s="42"/>
      <c r="B14" s="9" t="s">
        <v>212</v>
      </c>
      <c r="C14" s="9" t="s">
        <v>220</v>
      </c>
      <c r="D14" s="20">
        <v>577132</v>
      </c>
      <c r="E14" s="9" t="s">
        <v>225</v>
      </c>
    </row>
    <row r="15" spans="1:5" ht="18" customHeight="1" x14ac:dyDescent="0.15">
      <c r="A15" s="42"/>
      <c r="B15" s="9" t="s">
        <v>128</v>
      </c>
      <c r="C15" s="9"/>
      <c r="D15" s="20">
        <f>D16-SUM(D10:D14)</f>
        <v>320532512</v>
      </c>
      <c r="E15" s="9"/>
    </row>
    <row r="16" spans="1:5" ht="18" customHeight="1" x14ac:dyDescent="0.15">
      <c r="A16" s="41"/>
      <c r="B16" s="3" t="s">
        <v>103</v>
      </c>
      <c r="C16" s="19"/>
      <c r="D16" s="20">
        <f>D17-D9</f>
        <v>383394685</v>
      </c>
      <c r="E16" s="19"/>
    </row>
    <row r="17" spans="1:5" ht="18" customHeight="1" x14ac:dyDescent="0.15">
      <c r="A17" s="3" t="s">
        <v>11</v>
      </c>
      <c r="B17" s="19"/>
      <c r="C17" s="19"/>
      <c r="D17" s="31">
        <v>383394685</v>
      </c>
      <c r="E17" s="19"/>
    </row>
  </sheetData>
  <mergeCells count="2">
    <mergeCell ref="A6:A9"/>
    <mergeCell ref="A10:A16"/>
  </mergeCells>
  <phoneticPr fontId="9"/>
  <pageMargins left="0.3888888888888889" right="0.3888888888888889" top="0.3888888888888889" bottom="0.3888888888888889" header="0.19444444444444445" footer="0.19444444444444445"/>
  <pageSetup paperSize="9" scale="97" fitToHeight="0" orientation="landscape" r:id="rId1"/>
  <headerFooter>
    <oddHeader>&amp;R&amp;9&amp;D</oddHeader>
    <oddFooter>&amp;C&amp;9&amp;P/&amp;N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E26"/>
  <sheetViews>
    <sheetView zoomScaleNormal="100" workbookViewId="0"/>
  </sheetViews>
  <sheetFormatPr defaultColWidth="8.875" defaultRowHeight="11.25" x14ac:dyDescent="0.15"/>
  <cols>
    <col min="1" max="1" width="28.875" style="4" customWidth="1"/>
    <col min="2" max="3" width="24.875" style="4" customWidth="1"/>
    <col min="4" max="4" width="28.875" style="4" customWidth="1"/>
    <col min="5" max="5" width="24.875" style="4" customWidth="1"/>
    <col min="6" max="6" width="10.875" style="4" customWidth="1"/>
    <col min="7" max="7" width="11.5" style="4" customWidth="1"/>
    <col min="8" max="8" width="9.25" style="4" customWidth="1"/>
    <col min="9" max="16384" width="8.875" style="4"/>
  </cols>
  <sheetData>
    <row r="1" spans="1:5" ht="21" x14ac:dyDescent="0.2">
      <c r="A1" s="8" t="s">
        <v>104</v>
      </c>
    </row>
    <row r="2" spans="1:5" ht="13.5" x14ac:dyDescent="0.15">
      <c r="A2" s="7" t="str">
        <f>投資及び出資金の明細!$A$2</f>
        <v>自治体名：木曽岬町</v>
      </c>
    </row>
    <row r="3" spans="1:5" ht="13.5" x14ac:dyDescent="0.15">
      <c r="A3" s="7" t="str">
        <f>投資及び出資金の明細!$A$3</f>
        <v>年度：令和4年度</v>
      </c>
    </row>
    <row r="4" spans="1:5" ht="13.5" x14ac:dyDescent="0.15">
      <c r="E4" s="6" t="s">
        <v>119</v>
      </c>
    </row>
    <row r="5" spans="1:5" ht="22.5" customHeight="1" x14ac:dyDescent="0.15">
      <c r="A5" s="1" t="s">
        <v>105</v>
      </c>
      <c r="B5" s="1" t="s">
        <v>91</v>
      </c>
      <c r="C5" s="37" t="s">
        <v>106</v>
      </c>
      <c r="D5" s="37"/>
      <c r="E5" s="1" t="s">
        <v>100</v>
      </c>
    </row>
    <row r="6" spans="1:5" ht="18" customHeight="1" x14ac:dyDescent="0.15">
      <c r="A6" s="41" t="s">
        <v>107</v>
      </c>
      <c r="B6" s="41" t="s">
        <v>108</v>
      </c>
      <c r="C6" s="43" t="s">
        <v>121</v>
      </c>
      <c r="D6" s="43"/>
      <c r="E6" s="20">
        <v>993287136</v>
      </c>
    </row>
    <row r="7" spans="1:5" ht="18" customHeight="1" x14ac:dyDescent="0.15">
      <c r="A7" s="41"/>
      <c r="B7" s="41"/>
      <c r="C7" s="43" t="s">
        <v>122</v>
      </c>
      <c r="D7" s="43"/>
      <c r="E7" s="20">
        <v>32648000</v>
      </c>
    </row>
    <row r="8" spans="1:5" ht="18" customHeight="1" x14ac:dyDescent="0.15">
      <c r="A8" s="41"/>
      <c r="B8" s="41"/>
      <c r="C8" s="43" t="s">
        <v>135</v>
      </c>
      <c r="D8" s="43"/>
      <c r="E8" s="20">
        <v>209480000</v>
      </c>
    </row>
    <row r="9" spans="1:5" ht="18" customHeight="1" x14ac:dyDescent="0.15">
      <c r="A9" s="41"/>
      <c r="B9" s="41"/>
      <c r="C9" s="43" t="s">
        <v>124</v>
      </c>
      <c r="D9" s="43"/>
      <c r="E9" s="20">
        <v>4450000</v>
      </c>
    </row>
    <row r="10" spans="1:5" ht="18" customHeight="1" x14ac:dyDescent="0.15">
      <c r="A10" s="41"/>
      <c r="B10" s="41"/>
      <c r="C10" s="43" t="s">
        <v>123</v>
      </c>
      <c r="D10" s="43"/>
      <c r="E10" s="20">
        <v>1222770000</v>
      </c>
    </row>
    <row r="11" spans="1:5" ht="18" customHeight="1" x14ac:dyDescent="0.15">
      <c r="A11" s="41"/>
      <c r="B11" s="41"/>
      <c r="C11" s="43" t="s">
        <v>137</v>
      </c>
      <c r="D11" s="43"/>
      <c r="E11" s="20">
        <v>645000</v>
      </c>
    </row>
    <row r="12" spans="1:5" ht="18" customHeight="1" x14ac:dyDescent="0.15">
      <c r="A12" s="41"/>
      <c r="B12" s="41"/>
      <c r="C12" s="43" t="s">
        <v>125</v>
      </c>
      <c r="D12" s="43"/>
      <c r="E12" s="20">
        <v>21066043</v>
      </c>
    </row>
    <row r="13" spans="1:5" ht="18" customHeight="1" x14ac:dyDescent="0.15">
      <c r="A13" s="41"/>
      <c r="B13" s="41"/>
      <c r="C13" s="43" t="s">
        <v>136</v>
      </c>
      <c r="D13" s="43"/>
      <c r="E13" s="20">
        <v>170666000</v>
      </c>
    </row>
    <row r="14" spans="1:5" ht="18" customHeight="1" x14ac:dyDescent="0.15">
      <c r="A14" s="41"/>
      <c r="B14" s="41"/>
      <c r="C14" s="43" t="s">
        <v>128</v>
      </c>
      <c r="D14" s="43"/>
      <c r="E14" s="9">
        <v>-19335411</v>
      </c>
    </row>
    <row r="15" spans="1:5" ht="18" customHeight="1" x14ac:dyDescent="0.15">
      <c r="A15" s="41"/>
      <c r="B15" s="41"/>
      <c r="C15" s="41" t="s">
        <v>43</v>
      </c>
      <c r="D15" s="43"/>
      <c r="E15" s="20">
        <f>SUM(E6:E14)</f>
        <v>2635676768</v>
      </c>
    </row>
    <row r="16" spans="1:5" ht="18" customHeight="1" x14ac:dyDescent="0.15">
      <c r="A16" s="41"/>
      <c r="B16" s="41" t="s">
        <v>109</v>
      </c>
      <c r="C16" s="44" t="s">
        <v>110</v>
      </c>
      <c r="D16" s="9" t="s">
        <v>120</v>
      </c>
      <c r="E16" s="20">
        <v>70160000</v>
      </c>
    </row>
    <row r="17" spans="1:5" ht="18" customHeight="1" x14ac:dyDescent="0.15">
      <c r="A17" s="41"/>
      <c r="B17" s="41"/>
      <c r="C17" s="41"/>
      <c r="D17" s="9" t="s">
        <v>127</v>
      </c>
      <c r="E17" s="32">
        <v>0</v>
      </c>
    </row>
    <row r="18" spans="1:5" ht="18" customHeight="1" x14ac:dyDescent="0.15">
      <c r="A18" s="41"/>
      <c r="B18" s="41"/>
      <c r="C18" s="41"/>
      <c r="D18" s="3" t="s">
        <v>103</v>
      </c>
      <c r="E18" s="20">
        <f>SUM(E16:E17)</f>
        <v>70160000</v>
      </c>
    </row>
    <row r="19" spans="1:5" ht="18" customHeight="1" x14ac:dyDescent="0.15">
      <c r="A19" s="41"/>
      <c r="B19" s="41"/>
      <c r="C19" s="44" t="s">
        <v>111</v>
      </c>
      <c r="D19" s="9" t="s">
        <v>120</v>
      </c>
      <c r="E19" s="20">
        <f>485286776+500000-E16</f>
        <v>415626776</v>
      </c>
    </row>
    <row r="20" spans="1:5" ht="18" customHeight="1" x14ac:dyDescent="0.15">
      <c r="A20" s="41"/>
      <c r="B20" s="41"/>
      <c r="C20" s="41"/>
      <c r="D20" s="9" t="s">
        <v>127</v>
      </c>
      <c r="E20" s="20">
        <f>153577014-E17</f>
        <v>153577014</v>
      </c>
    </row>
    <row r="21" spans="1:5" ht="18" customHeight="1" x14ac:dyDescent="0.15">
      <c r="A21" s="41"/>
      <c r="B21" s="41"/>
      <c r="C21" s="41"/>
      <c r="D21" s="3" t="s">
        <v>103</v>
      </c>
      <c r="E21" s="20">
        <f>SUM(E19:E20)</f>
        <v>569203790</v>
      </c>
    </row>
    <row r="22" spans="1:5" ht="18" customHeight="1" x14ac:dyDescent="0.15">
      <c r="A22" s="41"/>
      <c r="B22" s="41"/>
      <c r="C22" s="44" t="s">
        <v>126</v>
      </c>
      <c r="D22" s="9" t="s">
        <v>120</v>
      </c>
      <c r="E22" s="20">
        <v>0</v>
      </c>
    </row>
    <row r="23" spans="1:5" ht="18" customHeight="1" x14ac:dyDescent="0.15">
      <c r="A23" s="41"/>
      <c r="B23" s="41"/>
      <c r="C23" s="41"/>
      <c r="D23" s="9" t="s">
        <v>127</v>
      </c>
      <c r="E23" s="20">
        <v>0</v>
      </c>
    </row>
    <row r="24" spans="1:5" ht="18" customHeight="1" x14ac:dyDescent="0.15">
      <c r="A24" s="41"/>
      <c r="B24" s="41"/>
      <c r="C24" s="41"/>
      <c r="D24" s="3" t="s">
        <v>103</v>
      </c>
      <c r="E24" s="20">
        <f>SUM(E22:E23)</f>
        <v>0</v>
      </c>
    </row>
    <row r="25" spans="1:5" ht="18" customHeight="1" x14ac:dyDescent="0.15">
      <c r="A25" s="43"/>
      <c r="B25" s="43"/>
      <c r="C25" s="41" t="s">
        <v>43</v>
      </c>
      <c r="D25" s="43"/>
      <c r="E25" s="20">
        <f>E18+E21+E24</f>
        <v>639363790</v>
      </c>
    </row>
    <row r="26" spans="1:5" ht="18" customHeight="1" x14ac:dyDescent="0.15">
      <c r="A26" s="43"/>
      <c r="B26" s="41" t="s">
        <v>11</v>
      </c>
      <c r="C26" s="43"/>
      <c r="D26" s="43"/>
      <c r="E26" s="20">
        <f>E15+E25</f>
        <v>3275040558</v>
      </c>
    </row>
  </sheetData>
  <mergeCells count="19">
    <mergeCell ref="C5:D5"/>
    <mergeCell ref="A6:A26"/>
    <mergeCell ref="B6:B15"/>
    <mergeCell ref="C6:D6"/>
    <mergeCell ref="C15:D15"/>
    <mergeCell ref="B16:B25"/>
    <mergeCell ref="C16:C18"/>
    <mergeCell ref="C22:C24"/>
    <mergeCell ref="C25:D25"/>
    <mergeCell ref="B26:D26"/>
    <mergeCell ref="C13:D13"/>
    <mergeCell ref="C14:D14"/>
    <mergeCell ref="C9:D9"/>
    <mergeCell ref="C11:D11"/>
    <mergeCell ref="C12:D12"/>
    <mergeCell ref="C7:D7"/>
    <mergeCell ref="C8:D8"/>
    <mergeCell ref="C10:D10"/>
    <mergeCell ref="C19:C21"/>
  </mergeCells>
  <phoneticPr fontId="9"/>
  <pageMargins left="0.3888888888888889" right="0.3888888888888889" top="0.3888888888888889" bottom="0.3888888888888889" header="0.19444444444444445" footer="0.19444444444444445"/>
  <pageSetup paperSize="9" scale="96" fitToHeight="0" orientation="landscape" r:id="rId1"/>
  <headerFooter>
    <oddHeader>&amp;R&amp;9&amp;D</oddHeader>
    <oddFooter>&amp;C&amp;9&amp;P/&amp;N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3B5D8F-9385-4B0A-9B25-41C71984FE22}">
  <sheetPr>
    <pageSetUpPr fitToPage="1"/>
  </sheetPr>
  <dimension ref="A1:F12"/>
  <sheetViews>
    <sheetView zoomScaleNormal="100" workbookViewId="0"/>
  </sheetViews>
  <sheetFormatPr defaultColWidth="8.875" defaultRowHeight="20.25" customHeight="1" x14ac:dyDescent="0.15"/>
  <cols>
    <col min="1" max="1" width="23.375" style="7" customWidth="1"/>
    <col min="2" max="6" width="20.875" style="7" customWidth="1"/>
    <col min="7" max="16384" width="8.875" style="7"/>
  </cols>
  <sheetData>
    <row r="1" spans="1:6" s="4" customFormat="1" ht="21" x14ac:dyDescent="0.2">
      <c r="A1" s="8" t="s">
        <v>118</v>
      </c>
    </row>
    <row r="2" spans="1:6" s="4" customFormat="1" ht="13.5" x14ac:dyDescent="0.15">
      <c r="A2" s="7" t="str">
        <f>投資及び出資金の明細!$A$2</f>
        <v>自治体名：木曽岬町</v>
      </c>
    </row>
    <row r="3" spans="1:6" s="4" customFormat="1" ht="13.5" x14ac:dyDescent="0.15">
      <c r="A3" s="7" t="str">
        <f>投資及び出資金の明細!$A$3</f>
        <v>年度：令和4年度</v>
      </c>
    </row>
    <row r="4" spans="1:6" s="4" customFormat="1" ht="13.5" x14ac:dyDescent="0.15">
      <c r="F4" s="6" t="s">
        <v>119</v>
      </c>
    </row>
    <row r="5" spans="1:6" ht="20.25" customHeight="1" x14ac:dyDescent="0.15">
      <c r="A5" s="45" t="s">
        <v>91</v>
      </c>
      <c r="B5" s="47" t="s">
        <v>100</v>
      </c>
      <c r="C5" s="47" t="s">
        <v>117</v>
      </c>
      <c r="D5" s="47"/>
      <c r="E5" s="47"/>
      <c r="F5" s="47"/>
    </row>
    <row r="6" spans="1:6" ht="20.25" customHeight="1" x14ac:dyDescent="0.15">
      <c r="A6" s="45"/>
      <c r="B6" s="47"/>
      <c r="C6" s="47" t="s">
        <v>109</v>
      </c>
      <c r="D6" s="47" t="s">
        <v>116</v>
      </c>
      <c r="E6" s="47" t="s">
        <v>108</v>
      </c>
      <c r="F6" s="47" t="s">
        <v>31</v>
      </c>
    </row>
    <row r="7" spans="1:6" ht="20.25" customHeight="1" thickBot="1" x14ac:dyDescent="0.2">
      <c r="A7" s="46"/>
      <c r="B7" s="48"/>
      <c r="C7" s="48"/>
      <c r="D7" s="48"/>
      <c r="E7" s="48"/>
      <c r="F7" s="48"/>
    </row>
    <row r="8" spans="1:6" ht="20.25" customHeight="1" thickTop="1" x14ac:dyDescent="0.15">
      <c r="A8" s="18" t="s">
        <v>115</v>
      </c>
      <c r="B8" s="21">
        <v>3074650809</v>
      </c>
      <c r="C8" s="21">
        <v>569203790</v>
      </c>
      <c r="D8" s="21">
        <f>D12-D9</f>
        <v>78918000</v>
      </c>
      <c r="E8" s="21">
        <f>E12-E10-E9</f>
        <v>2123211850</v>
      </c>
      <c r="F8" s="21">
        <f>B8-C8-D8-E8</f>
        <v>303317169</v>
      </c>
    </row>
    <row r="9" spans="1:6" ht="20.25" customHeight="1" x14ac:dyDescent="0.15">
      <c r="A9" s="18" t="s">
        <v>114</v>
      </c>
      <c r="B9" s="21">
        <v>181599470</v>
      </c>
      <c r="C9" s="21">
        <v>70160000</v>
      </c>
      <c r="D9" s="21">
        <v>190200000</v>
      </c>
      <c r="E9" s="21">
        <f>B9-C9-D9-F9</f>
        <v>-78962530</v>
      </c>
      <c r="F9" s="21">
        <v>202000</v>
      </c>
    </row>
    <row r="10" spans="1:6" ht="20.25" customHeight="1" x14ac:dyDescent="0.15">
      <c r="A10" s="18" t="s">
        <v>113</v>
      </c>
      <c r="B10" s="21">
        <v>601842448</v>
      </c>
      <c r="C10" s="21" t="s">
        <v>141</v>
      </c>
      <c r="D10" s="21" t="s">
        <v>141</v>
      </c>
      <c r="E10" s="21">
        <f>B10-F10</f>
        <v>591427448</v>
      </c>
      <c r="F10" s="21">
        <v>10415000</v>
      </c>
    </row>
    <row r="11" spans="1:6" ht="20.25" customHeight="1" x14ac:dyDescent="0.15">
      <c r="A11" s="18" t="s">
        <v>31</v>
      </c>
      <c r="B11" s="21">
        <v>0</v>
      </c>
      <c r="C11" s="21">
        <v>0</v>
      </c>
      <c r="D11" s="21">
        <v>0</v>
      </c>
      <c r="E11" s="21">
        <v>0</v>
      </c>
      <c r="F11" s="21">
        <v>0</v>
      </c>
    </row>
    <row r="12" spans="1:6" ht="20.25" customHeight="1" x14ac:dyDescent="0.15">
      <c r="A12" s="17" t="s">
        <v>11</v>
      </c>
      <c r="B12" s="21">
        <f>SUM(B8:B11)</f>
        <v>3858092727</v>
      </c>
      <c r="C12" s="21">
        <v>639363790</v>
      </c>
      <c r="D12" s="21">
        <v>269118000</v>
      </c>
      <c r="E12" s="21">
        <v>2635676768</v>
      </c>
      <c r="F12" s="21">
        <f>SUM(F8:F11)</f>
        <v>313934169</v>
      </c>
    </row>
  </sheetData>
  <mergeCells count="7">
    <mergeCell ref="A5:A7"/>
    <mergeCell ref="B5:B7"/>
    <mergeCell ref="C5:F5"/>
    <mergeCell ref="C6:C7"/>
    <mergeCell ref="D6:D7"/>
    <mergeCell ref="E6:E7"/>
    <mergeCell ref="F6:F7"/>
  </mergeCells>
  <phoneticPr fontId="9"/>
  <printOptions horizontalCentered="1"/>
  <pageMargins left="0.3888888888888889" right="0.3888888888888889" top="0.3888888888888889" bottom="0.3888888888888889" header="0.19444444444444445" footer="0.19444444444444445"/>
  <pageSetup paperSize="9" fitToHeight="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B9"/>
  <sheetViews>
    <sheetView zoomScaleNormal="100" workbookViewId="0"/>
  </sheetViews>
  <sheetFormatPr defaultColWidth="8.875" defaultRowHeight="11.25" x14ac:dyDescent="0.15"/>
  <cols>
    <col min="1" max="1" width="60.875" style="4" customWidth="1"/>
    <col min="2" max="2" width="40.875" style="4" customWidth="1"/>
    <col min="3" max="16384" width="8.875" style="4"/>
  </cols>
  <sheetData>
    <row r="1" spans="1:2" ht="21" x14ac:dyDescent="0.2">
      <c r="A1" s="8" t="s">
        <v>112</v>
      </c>
    </row>
    <row r="2" spans="1:2" ht="13.5" x14ac:dyDescent="0.15">
      <c r="A2" s="7" t="str">
        <f>投資及び出資金の明細!$A$2</f>
        <v>自治体名：木曽岬町</v>
      </c>
    </row>
    <row r="3" spans="1:2" ht="13.5" x14ac:dyDescent="0.15">
      <c r="A3" s="7" t="str">
        <f>投資及び出資金の明細!$A$3</f>
        <v>年度：令和4年度</v>
      </c>
    </row>
    <row r="4" spans="1:2" ht="13.5" x14ac:dyDescent="0.15">
      <c r="B4" s="6" t="s">
        <v>119</v>
      </c>
    </row>
    <row r="5" spans="1:2" ht="22.5" customHeight="1" x14ac:dyDescent="0.15">
      <c r="A5" s="1" t="s">
        <v>27</v>
      </c>
      <c r="B5" s="1" t="s">
        <v>95</v>
      </c>
    </row>
    <row r="6" spans="1:2" ht="18" customHeight="1" x14ac:dyDescent="0.15">
      <c r="A6" s="5" t="s">
        <v>226</v>
      </c>
      <c r="B6" s="20">
        <v>189368781</v>
      </c>
    </row>
    <row r="7" spans="1:2" ht="18" customHeight="1" x14ac:dyDescent="0.15">
      <c r="A7" s="5" t="s">
        <v>227</v>
      </c>
      <c r="B7" s="20">
        <v>25092322</v>
      </c>
    </row>
    <row r="8" spans="1:2" ht="18" customHeight="1" x14ac:dyDescent="0.15">
      <c r="A8" s="5"/>
      <c r="B8" s="20">
        <v>0</v>
      </c>
    </row>
    <row r="9" spans="1:2" ht="18" customHeight="1" x14ac:dyDescent="0.15">
      <c r="A9" s="3" t="s">
        <v>11</v>
      </c>
      <c r="B9" s="20">
        <f>SUM(B6:B8)</f>
        <v>214461103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0DD0AF-AEF1-4AEE-AC01-AB7AE5A818F3}">
  <sheetPr>
    <pageSetUpPr fitToPage="1"/>
  </sheetPr>
  <dimension ref="A1:I23"/>
  <sheetViews>
    <sheetView zoomScaleNormal="100" workbookViewId="0">
      <selection sqref="A1:I1"/>
    </sheetView>
  </sheetViews>
  <sheetFormatPr defaultColWidth="8.875" defaultRowHeight="11.25" x14ac:dyDescent="0.15"/>
  <cols>
    <col min="1" max="1" width="30.875" style="4" customWidth="1"/>
    <col min="2" max="11" width="15.875" style="4" customWidth="1"/>
    <col min="12" max="16384" width="8.875" style="4"/>
  </cols>
  <sheetData>
    <row r="1" spans="1:9" ht="21" x14ac:dyDescent="0.15">
      <c r="A1" s="36" t="s">
        <v>166</v>
      </c>
      <c r="B1" s="36"/>
      <c r="C1" s="36"/>
      <c r="D1" s="36"/>
      <c r="E1" s="36"/>
      <c r="F1" s="36"/>
      <c r="G1" s="36"/>
      <c r="H1" s="36"/>
      <c r="I1" s="36"/>
    </row>
    <row r="2" spans="1:9" ht="13.5" x14ac:dyDescent="0.15">
      <c r="A2" s="7" t="s">
        <v>165</v>
      </c>
      <c r="B2" s="7"/>
      <c r="C2" s="7"/>
      <c r="D2" s="7"/>
      <c r="E2" s="7"/>
      <c r="F2" s="7"/>
      <c r="G2" s="7"/>
      <c r="H2" s="7"/>
      <c r="I2" s="6" t="s">
        <v>1</v>
      </c>
    </row>
    <row r="3" spans="1:9" ht="13.5" x14ac:dyDescent="0.15">
      <c r="A3" s="7" t="s">
        <v>164</v>
      </c>
      <c r="B3" s="7"/>
      <c r="C3" s="7"/>
      <c r="D3" s="7"/>
      <c r="E3" s="7"/>
      <c r="F3" s="7"/>
      <c r="G3" s="7"/>
      <c r="H3" s="7"/>
      <c r="I3" s="7"/>
    </row>
    <row r="4" spans="1:9" ht="13.5" x14ac:dyDescent="0.15">
      <c r="A4" s="7"/>
      <c r="B4" s="7"/>
      <c r="C4" s="7"/>
      <c r="D4" s="7"/>
      <c r="E4" s="7"/>
      <c r="F4" s="7"/>
      <c r="G4" s="7"/>
      <c r="H4" s="7"/>
      <c r="I4" s="6" t="s">
        <v>163</v>
      </c>
    </row>
    <row r="5" spans="1:9" ht="22.5" x14ac:dyDescent="0.15">
      <c r="A5" s="34" t="s">
        <v>91</v>
      </c>
      <c r="B5" s="35" t="s">
        <v>162</v>
      </c>
      <c r="C5" s="34" t="s">
        <v>161</v>
      </c>
      <c r="D5" s="34" t="s">
        <v>160</v>
      </c>
      <c r="E5" s="34" t="s">
        <v>159</v>
      </c>
      <c r="F5" s="34" t="s">
        <v>158</v>
      </c>
      <c r="G5" s="34" t="s">
        <v>157</v>
      </c>
      <c r="H5" s="34" t="s">
        <v>156</v>
      </c>
      <c r="I5" s="34" t="s">
        <v>11</v>
      </c>
    </row>
    <row r="6" spans="1:9" x14ac:dyDescent="0.15">
      <c r="A6" s="5" t="s">
        <v>155</v>
      </c>
      <c r="B6" s="33">
        <v>31770803</v>
      </c>
      <c r="C6" s="33">
        <v>4120176133</v>
      </c>
      <c r="D6" s="33">
        <v>616048963</v>
      </c>
      <c r="E6" s="33">
        <v>95384073</v>
      </c>
      <c r="F6" s="33">
        <v>23166054</v>
      </c>
      <c r="G6" s="33">
        <v>425654893</v>
      </c>
      <c r="H6" s="33">
        <v>2650271661</v>
      </c>
      <c r="I6" s="33">
        <v>7962472580</v>
      </c>
    </row>
    <row r="7" spans="1:9" x14ac:dyDescent="0.15">
      <c r="A7" s="5" t="s">
        <v>149</v>
      </c>
      <c r="B7" s="33">
        <v>23897925</v>
      </c>
      <c r="C7" s="33">
        <v>1633880366</v>
      </c>
      <c r="D7" s="33">
        <v>306027863</v>
      </c>
      <c r="E7" s="33">
        <v>11531395</v>
      </c>
      <c r="F7" s="33">
        <v>19572761</v>
      </c>
      <c r="G7" s="33">
        <v>98568064</v>
      </c>
      <c r="H7" s="33">
        <v>1061921113</v>
      </c>
      <c r="I7" s="33">
        <v>3155399487</v>
      </c>
    </row>
    <row r="8" spans="1:9" x14ac:dyDescent="0.15">
      <c r="A8" s="5" t="s">
        <v>154</v>
      </c>
      <c r="B8" s="33" t="s">
        <v>145</v>
      </c>
      <c r="C8" s="33" t="s">
        <v>145</v>
      </c>
      <c r="D8" s="33" t="s">
        <v>145</v>
      </c>
      <c r="E8" s="33" t="s">
        <v>145</v>
      </c>
      <c r="F8" s="33" t="s">
        <v>145</v>
      </c>
      <c r="G8" s="33" t="s">
        <v>145</v>
      </c>
      <c r="H8" s="33" t="s">
        <v>145</v>
      </c>
      <c r="I8" s="33" t="s">
        <v>145</v>
      </c>
    </row>
    <row r="9" spans="1:9" x14ac:dyDescent="0.15">
      <c r="A9" s="5" t="s">
        <v>148</v>
      </c>
      <c r="B9" s="33">
        <v>1999025</v>
      </c>
      <c r="C9" s="33">
        <v>2449822633</v>
      </c>
      <c r="D9" s="33">
        <v>301091298</v>
      </c>
      <c r="E9" s="33">
        <v>71035838</v>
      </c>
      <c r="F9" s="33">
        <v>1</v>
      </c>
      <c r="G9" s="33">
        <v>126003026</v>
      </c>
      <c r="H9" s="33">
        <v>1423224522</v>
      </c>
      <c r="I9" s="33">
        <v>4373176343</v>
      </c>
    </row>
    <row r="10" spans="1:9" x14ac:dyDescent="0.15">
      <c r="A10" s="5" t="s">
        <v>147</v>
      </c>
      <c r="B10" s="33">
        <v>5873853</v>
      </c>
      <c r="C10" s="33">
        <v>35923134</v>
      </c>
      <c r="D10" s="33">
        <v>2494802</v>
      </c>
      <c r="E10" s="33">
        <v>12816840</v>
      </c>
      <c r="F10" s="33">
        <v>3593292</v>
      </c>
      <c r="G10" s="33">
        <v>201083803</v>
      </c>
      <c r="H10" s="33">
        <v>165126026</v>
      </c>
      <c r="I10" s="33">
        <v>426911750</v>
      </c>
    </row>
    <row r="11" spans="1:9" x14ac:dyDescent="0.15">
      <c r="A11" s="5" t="s">
        <v>153</v>
      </c>
      <c r="B11" s="33" t="s">
        <v>145</v>
      </c>
      <c r="C11" s="33" t="s">
        <v>145</v>
      </c>
      <c r="D11" s="33" t="s">
        <v>145</v>
      </c>
      <c r="E11" s="33" t="s">
        <v>145</v>
      </c>
      <c r="F11" s="33" t="s">
        <v>145</v>
      </c>
      <c r="G11" s="33" t="s">
        <v>145</v>
      </c>
      <c r="H11" s="33" t="s">
        <v>145</v>
      </c>
      <c r="I11" s="33" t="s">
        <v>145</v>
      </c>
    </row>
    <row r="12" spans="1:9" x14ac:dyDescent="0.15">
      <c r="A12" s="5" t="s">
        <v>152</v>
      </c>
      <c r="B12" s="33" t="s">
        <v>145</v>
      </c>
      <c r="C12" s="33" t="s">
        <v>145</v>
      </c>
      <c r="D12" s="33" t="s">
        <v>145</v>
      </c>
      <c r="E12" s="33" t="s">
        <v>145</v>
      </c>
      <c r="F12" s="33" t="s">
        <v>145</v>
      </c>
      <c r="G12" s="33" t="s">
        <v>145</v>
      </c>
      <c r="H12" s="33" t="s">
        <v>145</v>
      </c>
      <c r="I12" s="33" t="s">
        <v>145</v>
      </c>
    </row>
    <row r="13" spans="1:9" x14ac:dyDescent="0.15">
      <c r="A13" s="5" t="s">
        <v>151</v>
      </c>
      <c r="B13" s="33" t="s">
        <v>145</v>
      </c>
      <c r="C13" s="33" t="s">
        <v>145</v>
      </c>
      <c r="D13" s="33" t="s">
        <v>145</v>
      </c>
      <c r="E13" s="33" t="s">
        <v>145</v>
      </c>
      <c r="F13" s="33" t="s">
        <v>145</v>
      </c>
      <c r="G13" s="33" t="s">
        <v>145</v>
      </c>
      <c r="H13" s="33" t="s">
        <v>145</v>
      </c>
      <c r="I13" s="33" t="s">
        <v>145</v>
      </c>
    </row>
    <row r="14" spans="1:9" x14ac:dyDescent="0.15">
      <c r="A14" s="5" t="s">
        <v>62</v>
      </c>
      <c r="B14" s="33" t="s">
        <v>145</v>
      </c>
      <c r="C14" s="33" t="s">
        <v>145</v>
      </c>
      <c r="D14" s="33" t="s">
        <v>145</v>
      </c>
      <c r="E14" s="33" t="s">
        <v>145</v>
      </c>
      <c r="F14" s="33" t="s">
        <v>145</v>
      </c>
      <c r="G14" s="33" t="s">
        <v>145</v>
      </c>
      <c r="H14" s="33" t="s">
        <v>145</v>
      </c>
      <c r="I14" s="33" t="s">
        <v>145</v>
      </c>
    </row>
    <row r="15" spans="1:9" x14ac:dyDescent="0.15">
      <c r="A15" s="5" t="s">
        <v>146</v>
      </c>
      <c r="B15" s="33" t="s">
        <v>145</v>
      </c>
      <c r="C15" s="33">
        <v>550000</v>
      </c>
      <c r="D15" s="33">
        <v>6435000</v>
      </c>
      <c r="E15" s="33" t="s">
        <v>145</v>
      </c>
      <c r="F15" s="33" t="s">
        <v>145</v>
      </c>
      <c r="G15" s="33" t="s">
        <v>145</v>
      </c>
      <c r="H15" s="33" t="s">
        <v>145</v>
      </c>
      <c r="I15" s="33">
        <v>6985000</v>
      </c>
    </row>
    <row r="16" spans="1:9" x14ac:dyDescent="0.15">
      <c r="A16" s="5" t="s">
        <v>150</v>
      </c>
      <c r="B16" s="33">
        <v>3726045655</v>
      </c>
      <c r="C16" s="33">
        <v>2</v>
      </c>
      <c r="D16" s="33" t="s">
        <v>145</v>
      </c>
      <c r="E16" s="33" t="s">
        <v>145</v>
      </c>
      <c r="F16" s="33">
        <v>65676518</v>
      </c>
      <c r="G16" s="33">
        <v>490687505</v>
      </c>
      <c r="H16" s="33" t="s">
        <v>145</v>
      </c>
      <c r="I16" s="33">
        <v>4282409680</v>
      </c>
    </row>
    <row r="17" spans="1:9" x14ac:dyDescent="0.15">
      <c r="A17" s="5" t="s">
        <v>149</v>
      </c>
      <c r="B17" s="33">
        <v>593928704</v>
      </c>
      <c r="C17" s="33" t="s">
        <v>145</v>
      </c>
      <c r="D17" s="33" t="s">
        <v>145</v>
      </c>
      <c r="E17" s="33" t="s">
        <v>145</v>
      </c>
      <c r="F17" s="33">
        <v>41290909</v>
      </c>
      <c r="G17" s="33" t="s">
        <v>145</v>
      </c>
      <c r="H17" s="33" t="s">
        <v>145</v>
      </c>
      <c r="I17" s="33">
        <v>635219613</v>
      </c>
    </row>
    <row r="18" spans="1:9" x14ac:dyDescent="0.15">
      <c r="A18" s="5" t="s">
        <v>148</v>
      </c>
      <c r="B18" s="33">
        <v>1870000</v>
      </c>
      <c r="C18" s="33" t="s">
        <v>145</v>
      </c>
      <c r="D18" s="33" t="s">
        <v>145</v>
      </c>
      <c r="E18" s="33" t="s">
        <v>145</v>
      </c>
      <c r="F18" s="33" t="s">
        <v>145</v>
      </c>
      <c r="G18" s="33">
        <v>490687505</v>
      </c>
      <c r="H18" s="33" t="s">
        <v>145</v>
      </c>
      <c r="I18" s="33">
        <v>492557505</v>
      </c>
    </row>
    <row r="19" spans="1:9" x14ac:dyDescent="0.15">
      <c r="A19" s="5" t="s">
        <v>147</v>
      </c>
      <c r="B19" s="33">
        <v>3106202971</v>
      </c>
      <c r="C19" s="33">
        <v>2</v>
      </c>
      <c r="D19" s="33" t="s">
        <v>145</v>
      </c>
      <c r="E19" s="33" t="s">
        <v>145</v>
      </c>
      <c r="F19" s="33">
        <v>24385609</v>
      </c>
      <c r="G19" s="33" t="s">
        <v>145</v>
      </c>
      <c r="H19" s="33" t="s">
        <v>145</v>
      </c>
      <c r="I19" s="33">
        <v>3130588582</v>
      </c>
    </row>
    <row r="20" spans="1:9" x14ac:dyDescent="0.15">
      <c r="A20" s="5" t="s">
        <v>62</v>
      </c>
      <c r="B20" s="33" t="s">
        <v>145</v>
      </c>
      <c r="C20" s="33" t="s">
        <v>145</v>
      </c>
      <c r="D20" s="33" t="s">
        <v>145</v>
      </c>
      <c r="E20" s="33" t="s">
        <v>145</v>
      </c>
      <c r="F20" s="33" t="s">
        <v>145</v>
      </c>
      <c r="G20" s="33" t="s">
        <v>145</v>
      </c>
      <c r="H20" s="33" t="s">
        <v>145</v>
      </c>
      <c r="I20" s="33" t="s">
        <v>145</v>
      </c>
    </row>
    <row r="21" spans="1:9" x14ac:dyDescent="0.15">
      <c r="A21" s="5" t="s">
        <v>146</v>
      </c>
      <c r="B21" s="33">
        <v>24043980</v>
      </c>
      <c r="C21" s="33" t="s">
        <v>145</v>
      </c>
      <c r="D21" s="33" t="s">
        <v>145</v>
      </c>
      <c r="E21" s="33" t="s">
        <v>145</v>
      </c>
      <c r="F21" s="33" t="s">
        <v>145</v>
      </c>
      <c r="G21" s="33" t="s">
        <v>145</v>
      </c>
      <c r="H21" s="33" t="s">
        <v>145</v>
      </c>
      <c r="I21" s="33">
        <v>24043980</v>
      </c>
    </row>
    <row r="22" spans="1:9" x14ac:dyDescent="0.15">
      <c r="A22" s="5" t="s">
        <v>144</v>
      </c>
      <c r="B22" s="33">
        <v>720097</v>
      </c>
      <c r="C22" s="33">
        <v>49926268</v>
      </c>
      <c r="D22" s="33">
        <v>997473</v>
      </c>
      <c r="E22" s="33">
        <v>-349599</v>
      </c>
      <c r="F22" s="33">
        <v>3</v>
      </c>
      <c r="G22" s="33">
        <v>52754080</v>
      </c>
      <c r="H22" s="33">
        <v>66771744</v>
      </c>
      <c r="I22" s="33">
        <v>170820066</v>
      </c>
    </row>
    <row r="23" spans="1:9" x14ac:dyDescent="0.15">
      <c r="A23" s="5" t="s">
        <v>11</v>
      </c>
      <c r="B23" s="33">
        <v>3758536555</v>
      </c>
      <c r="C23" s="33">
        <v>4170102403</v>
      </c>
      <c r="D23" s="33">
        <v>617046436</v>
      </c>
      <c r="E23" s="33">
        <v>95034474</v>
      </c>
      <c r="F23" s="33">
        <v>88842575</v>
      </c>
      <c r="G23" s="33">
        <v>969096478</v>
      </c>
      <c r="H23" s="33">
        <v>2717043405</v>
      </c>
      <c r="I23" s="33">
        <v>12415702326</v>
      </c>
    </row>
  </sheetData>
  <mergeCells count="1">
    <mergeCell ref="A1:I1"/>
  </mergeCells>
  <phoneticPr fontId="9"/>
  <pageMargins left="0.3888888888888889" right="0.3888888888888889" top="0.3888888888888889" bottom="0.3888888888888889" header="0.19444444444444445" footer="0.19444444444444445"/>
  <pageSetup paperSize="9" scale="81" fitToHeight="0" orientation="landscape" r:id="rId1"/>
  <headerFooter>
    <oddHeader>&amp;R&amp;9&amp;D</oddHeader>
    <oddFooter>&amp;C&amp;9&amp;P/&amp;N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46"/>
  <sheetViews>
    <sheetView zoomScaleNormal="100" workbookViewId="0"/>
  </sheetViews>
  <sheetFormatPr defaultColWidth="8.875" defaultRowHeight="11.25" x14ac:dyDescent="0.15"/>
  <cols>
    <col min="1" max="1" width="30.625" style="4" customWidth="1"/>
    <col min="2" max="11" width="15.375" style="4" customWidth="1"/>
    <col min="12" max="13" width="8.875" style="4"/>
    <col min="14" max="14" width="10.625" style="4" bestFit="1" customWidth="1"/>
    <col min="15" max="15" width="8.875" style="4"/>
    <col min="16" max="16" width="10.25" style="4" customWidth="1"/>
    <col min="17" max="16384" width="8.875" style="4"/>
  </cols>
  <sheetData>
    <row r="1" spans="1:10" ht="21" x14ac:dyDescent="0.2">
      <c r="A1" s="8" t="s">
        <v>0</v>
      </c>
    </row>
    <row r="2" spans="1:10" ht="13.5" x14ac:dyDescent="0.15">
      <c r="A2" s="7" t="s">
        <v>143</v>
      </c>
    </row>
    <row r="3" spans="1:10" ht="13.5" x14ac:dyDescent="0.15">
      <c r="A3" s="7" t="s">
        <v>1</v>
      </c>
    </row>
    <row r="5" spans="1:10" ht="13.5" x14ac:dyDescent="0.15">
      <c r="A5" s="12" t="s">
        <v>2</v>
      </c>
      <c r="H5" s="6" t="s">
        <v>119</v>
      </c>
    </row>
    <row r="6" spans="1:10" ht="37.5" customHeight="1" x14ac:dyDescent="0.15">
      <c r="A6" s="1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</row>
    <row r="7" spans="1:10" ht="18" customHeight="1" x14ac:dyDescent="0.15">
      <c r="A7" s="9"/>
      <c r="B7" s="20"/>
      <c r="C7" s="20"/>
      <c r="D7" s="20">
        <f>B7*C7</f>
        <v>0</v>
      </c>
      <c r="E7" s="20"/>
      <c r="F7" s="20">
        <f>B7*E7</f>
        <v>0</v>
      </c>
      <c r="G7" s="20">
        <f>D7-F7</f>
        <v>0</v>
      </c>
      <c r="H7" s="20">
        <f>F7</f>
        <v>0</v>
      </c>
    </row>
    <row r="8" spans="1:10" ht="18" customHeight="1" x14ac:dyDescent="0.15">
      <c r="A8" s="9"/>
      <c r="B8" s="20"/>
      <c r="C8" s="20"/>
      <c r="D8" s="20">
        <f>B8*C8</f>
        <v>0</v>
      </c>
      <c r="E8" s="20"/>
      <c r="F8" s="20">
        <f>B8*E8</f>
        <v>0</v>
      </c>
      <c r="G8" s="20">
        <f>D8-F8</f>
        <v>0</v>
      </c>
      <c r="H8" s="20">
        <f>F8</f>
        <v>0</v>
      </c>
    </row>
    <row r="9" spans="1:10" ht="18" customHeight="1" x14ac:dyDescent="0.15">
      <c r="A9" s="9"/>
      <c r="B9" s="20"/>
      <c r="C9" s="20"/>
      <c r="D9" s="20">
        <f>B9*C9</f>
        <v>0</v>
      </c>
      <c r="E9" s="20"/>
      <c r="F9" s="20">
        <f>B9*E9</f>
        <v>0</v>
      </c>
      <c r="G9" s="20">
        <f>D9-F9</f>
        <v>0</v>
      </c>
      <c r="H9" s="20">
        <f>F9</f>
        <v>0</v>
      </c>
    </row>
    <row r="10" spans="1:10" ht="18" customHeight="1" x14ac:dyDescent="0.15">
      <c r="A10" s="3" t="s">
        <v>11</v>
      </c>
      <c r="B10" s="20">
        <f>SUM(B7:B9)</f>
        <v>0</v>
      </c>
      <c r="C10" s="20">
        <f t="shared" ref="C10:H10" si="0">SUM(C7:C9)</f>
        <v>0</v>
      </c>
      <c r="D10" s="20">
        <f t="shared" si="0"/>
        <v>0</v>
      </c>
      <c r="E10" s="20">
        <f t="shared" si="0"/>
        <v>0</v>
      </c>
      <c r="F10" s="20">
        <f t="shared" si="0"/>
        <v>0</v>
      </c>
      <c r="G10" s="20">
        <f t="shared" si="0"/>
        <v>0</v>
      </c>
      <c r="H10" s="20">
        <f t="shared" si="0"/>
        <v>0</v>
      </c>
    </row>
    <row r="12" spans="1:10" ht="13.5" x14ac:dyDescent="0.15">
      <c r="A12" s="12" t="s">
        <v>12</v>
      </c>
      <c r="J12" s="6" t="s">
        <v>119</v>
      </c>
    </row>
    <row r="13" spans="1:10" ht="37.5" customHeight="1" x14ac:dyDescent="0.15">
      <c r="A13" s="1" t="s">
        <v>13</v>
      </c>
      <c r="B13" s="2" t="s">
        <v>14</v>
      </c>
      <c r="C13" s="2" t="s">
        <v>15</v>
      </c>
      <c r="D13" s="2" t="s">
        <v>16</v>
      </c>
      <c r="E13" s="2" t="s">
        <v>17</v>
      </c>
      <c r="F13" s="2" t="s">
        <v>18</v>
      </c>
      <c r="G13" s="2" t="s">
        <v>19</v>
      </c>
      <c r="H13" s="2" t="s">
        <v>20</v>
      </c>
      <c r="I13" s="2" t="s">
        <v>21</v>
      </c>
      <c r="J13" s="2" t="s">
        <v>10</v>
      </c>
    </row>
    <row r="14" spans="1:10" ht="18" customHeight="1" x14ac:dyDescent="0.15">
      <c r="A14" s="9"/>
      <c r="B14" s="20"/>
      <c r="C14" s="20"/>
      <c r="D14" s="20"/>
      <c r="E14" s="20">
        <f t="shared" ref="E14:E21" si="1">C14-D14</f>
        <v>0</v>
      </c>
      <c r="F14" s="20"/>
      <c r="G14" s="24">
        <f t="shared" ref="G14:G21" si="2">IFERROR(B14/F14,0)</f>
        <v>0</v>
      </c>
      <c r="H14" s="20">
        <f t="shared" ref="H14:H21" si="3">ROUNDDOWN(E14*G14,0)</f>
        <v>0</v>
      </c>
      <c r="I14" s="20">
        <f t="shared" ref="I14:I21" si="4">IF(H14&gt;0,IF(B14*0.7&gt;H14,B14-H14,0),0)</f>
        <v>0</v>
      </c>
      <c r="J14" s="20">
        <f t="shared" ref="J14:J21" si="5">B14</f>
        <v>0</v>
      </c>
    </row>
    <row r="15" spans="1:10" ht="18" customHeight="1" x14ac:dyDescent="0.15">
      <c r="A15" s="9"/>
      <c r="B15" s="20"/>
      <c r="C15" s="20"/>
      <c r="D15" s="20"/>
      <c r="E15" s="20">
        <f t="shared" si="1"/>
        <v>0</v>
      </c>
      <c r="F15" s="20"/>
      <c r="G15" s="24">
        <f t="shared" si="2"/>
        <v>0</v>
      </c>
      <c r="H15" s="20">
        <f t="shared" si="3"/>
        <v>0</v>
      </c>
      <c r="I15" s="20">
        <f t="shared" si="4"/>
        <v>0</v>
      </c>
      <c r="J15" s="20">
        <f t="shared" si="5"/>
        <v>0</v>
      </c>
    </row>
    <row r="16" spans="1:10" ht="18" customHeight="1" x14ac:dyDescent="0.15">
      <c r="A16" s="9"/>
      <c r="B16" s="20"/>
      <c r="C16" s="20"/>
      <c r="D16" s="20"/>
      <c r="E16" s="20">
        <f t="shared" si="1"/>
        <v>0</v>
      </c>
      <c r="F16" s="20"/>
      <c r="G16" s="24">
        <f t="shared" si="2"/>
        <v>0</v>
      </c>
      <c r="H16" s="20">
        <f t="shared" si="3"/>
        <v>0</v>
      </c>
      <c r="I16" s="20">
        <f t="shared" si="4"/>
        <v>0</v>
      </c>
      <c r="J16" s="20">
        <f t="shared" si="5"/>
        <v>0</v>
      </c>
    </row>
    <row r="17" spans="1:11" ht="18" customHeight="1" x14ac:dyDescent="0.15">
      <c r="A17" s="9"/>
      <c r="B17" s="20"/>
      <c r="C17" s="20"/>
      <c r="D17" s="20"/>
      <c r="E17" s="20">
        <f t="shared" si="1"/>
        <v>0</v>
      </c>
      <c r="F17" s="20"/>
      <c r="G17" s="24">
        <f t="shared" si="2"/>
        <v>0</v>
      </c>
      <c r="H17" s="20">
        <f t="shared" si="3"/>
        <v>0</v>
      </c>
      <c r="I17" s="20">
        <f t="shared" si="4"/>
        <v>0</v>
      </c>
      <c r="J17" s="20">
        <f t="shared" si="5"/>
        <v>0</v>
      </c>
    </row>
    <row r="18" spans="1:11" ht="18" customHeight="1" x14ac:dyDescent="0.15">
      <c r="A18" s="9"/>
      <c r="B18" s="20"/>
      <c r="C18" s="20"/>
      <c r="D18" s="20"/>
      <c r="E18" s="20">
        <f t="shared" si="1"/>
        <v>0</v>
      </c>
      <c r="F18" s="20"/>
      <c r="G18" s="24">
        <f t="shared" si="2"/>
        <v>0</v>
      </c>
      <c r="H18" s="20">
        <f t="shared" si="3"/>
        <v>0</v>
      </c>
      <c r="I18" s="20">
        <f t="shared" si="4"/>
        <v>0</v>
      </c>
      <c r="J18" s="20">
        <f t="shared" si="5"/>
        <v>0</v>
      </c>
    </row>
    <row r="19" spans="1:11" ht="18" customHeight="1" x14ac:dyDescent="0.15">
      <c r="A19" s="9"/>
      <c r="B19" s="20"/>
      <c r="C19" s="20"/>
      <c r="D19" s="20"/>
      <c r="E19" s="20">
        <f t="shared" si="1"/>
        <v>0</v>
      </c>
      <c r="F19" s="20"/>
      <c r="G19" s="24">
        <f t="shared" si="2"/>
        <v>0</v>
      </c>
      <c r="H19" s="20">
        <f t="shared" si="3"/>
        <v>0</v>
      </c>
      <c r="I19" s="20">
        <f t="shared" si="4"/>
        <v>0</v>
      </c>
      <c r="J19" s="20">
        <f t="shared" si="5"/>
        <v>0</v>
      </c>
    </row>
    <row r="20" spans="1:11" ht="18" customHeight="1" x14ac:dyDescent="0.15">
      <c r="A20" s="9"/>
      <c r="B20" s="20"/>
      <c r="C20" s="20"/>
      <c r="D20" s="20"/>
      <c r="E20" s="20">
        <f t="shared" si="1"/>
        <v>0</v>
      </c>
      <c r="F20" s="20"/>
      <c r="G20" s="24">
        <f t="shared" si="2"/>
        <v>0</v>
      </c>
      <c r="H20" s="20">
        <f t="shared" si="3"/>
        <v>0</v>
      </c>
      <c r="I20" s="20">
        <f t="shared" si="4"/>
        <v>0</v>
      </c>
      <c r="J20" s="20">
        <f t="shared" si="5"/>
        <v>0</v>
      </c>
    </row>
    <row r="21" spans="1:11" ht="18" customHeight="1" x14ac:dyDescent="0.15">
      <c r="A21" s="9"/>
      <c r="B21" s="20"/>
      <c r="C21" s="20"/>
      <c r="D21" s="20"/>
      <c r="E21" s="20">
        <f t="shared" si="1"/>
        <v>0</v>
      </c>
      <c r="F21" s="20"/>
      <c r="G21" s="24">
        <f t="shared" si="2"/>
        <v>0</v>
      </c>
      <c r="H21" s="20">
        <f t="shared" si="3"/>
        <v>0</v>
      </c>
      <c r="I21" s="20">
        <f t="shared" si="4"/>
        <v>0</v>
      </c>
      <c r="J21" s="20">
        <f t="shared" si="5"/>
        <v>0</v>
      </c>
    </row>
    <row r="22" spans="1:11" ht="18" customHeight="1" x14ac:dyDescent="0.15">
      <c r="A22" s="3" t="s">
        <v>11</v>
      </c>
      <c r="B22" s="20">
        <f>SUM(B14:B21)</f>
        <v>0</v>
      </c>
      <c r="C22" s="20">
        <f t="shared" ref="C22:J22" si="6">SUM(C14:C21)</f>
        <v>0</v>
      </c>
      <c r="D22" s="20">
        <f t="shared" si="6"/>
        <v>0</v>
      </c>
      <c r="E22" s="20">
        <f t="shared" si="6"/>
        <v>0</v>
      </c>
      <c r="F22" s="20">
        <f t="shared" si="6"/>
        <v>0</v>
      </c>
      <c r="G22" s="25" t="s">
        <v>134</v>
      </c>
      <c r="H22" s="20">
        <f t="shared" si="6"/>
        <v>0</v>
      </c>
      <c r="I22" s="20">
        <f t="shared" si="6"/>
        <v>0</v>
      </c>
      <c r="J22" s="20">
        <f t="shared" si="6"/>
        <v>0</v>
      </c>
    </row>
    <row r="24" spans="1:11" ht="13.5" x14ac:dyDescent="0.15">
      <c r="A24" s="12" t="s">
        <v>22</v>
      </c>
      <c r="K24" s="6" t="s">
        <v>119</v>
      </c>
    </row>
    <row r="25" spans="1:11" ht="37.5" customHeight="1" x14ac:dyDescent="0.15">
      <c r="A25" s="1" t="s">
        <v>13</v>
      </c>
      <c r="B25" s="2" t="s">
        <v>23</v>
      </c>
      <c r="C25" s="2" t="s">
        <v>15</v>
      </c>
      <c r="D25" s="2" t="s">
        <v>16</v>
      </c>
      <c r="E25" s="2" t="s">
        <v>17</v>
      </c>
      <c r="F25" s="2" t="s">
        <v>18</v>
      </c>
      <c r="G25" s="2" t="s">
        <v>19</v>
      </c>
      <c r="H25" s="2" t="s">
        <v>20</v>
      </c>
      <c r="I25" s="2" t="s">
        <v>24</v>
      </c>
      <c r="J25" s="2" t="s">
        <v>25</v>
      </c>
      <c r="K25" s="2" t="s">
        <v>10</v>
      </c>
    </row>
    <row r="26" spans="1:11" ht="18" customHeight="1" x14ac:dyDescent="0.15">
      <c r="A26" s="9" t="s">
        <v>175</v>
      </c>
      <c r="B26" s="20">
        <v>1400000</v>
      </c>
      <c r="C26" s="20"/>
      <c r="D26" s="20"/>
      <c r="E26" s="20">
        <f>C26-D26</f>
        <v>0</v>
      </c>
      <c r="F26" s="20"/>
      <c r="G26" s="24">
        <f>IFERROR(B26/F26,0)</f>
        <v>0</v>
      </c>
      <c r="H26" s="20">
        <f>ROUNDDOWN(E26*G26,0)</f>
        <v>0</v>
      </c>
      <c r="I26" s="20">
        <f>IF(H26&gt;0,IF(B26*0.7&gt;H26,B26-H26,0),0)</f>
        <v>0</v>
      </c>
      <c r="J26" s="20">
        <f>B26-I26</f>
        <v>1400000</v>
      </c>
      <c r="K26" s="20">
        <f>B26</f>
        <v>1400000</v>
      </c>
    </row>
    <row r="27" spans="1:11" ht="18" customHeight="1" x14ac:dyDescent="0.15">
      <c r="A27" s="9" t="s">
        <v>176</v>
      </c>
      <c r="B27" s="20">
        <v>1700000</v>
      </c>
      <c r="C27" s="20"/>
      <c r="D27" s="20"/>
      <c r="E27" s="20">
        <f t="shared" ref="E27:E35" si="7">C27-D27</f>
        <v>0</v>
      </c>
      <c r="F27" s="20"/>
      <c r="G27" s="24">
        <f t="shared" ref="G27:G35" si="8">IFERROR(B27/F27,0)</f>
        <v>0</v>
      </c>
      <c r="H27" s="20">
        <f t="shared" ref="H27:H35" si="9">ROUNDDOWN(E27*G27,0)</f>
        <v>0</v>
      </c>
      <c r="I27" s="20">
        <f t="shared" ref="I27:I35" si="10">IF(H27&gt;0,IF(B27*0.7&gt;H27,B27-H27,0),0)</f>
        <v>0</v>
      </c>
      <c r="J27" s="20">
        <f t="shared" ref="J27:J35" si="11">B27-I27</f>
        <v>1700000</v>
      </c>
      <c r="K27" s="20">
        <f t="shared" ref="K27:K35" si="12">B27</f>
        <v>1700000</v>
      </c>
    </row>
    <row r="28" spans="1:11" ht="18" customHeight="1" x14ac:dyDescent="0.15">
      <c r="A28" s="9" t="s">
        <v>177</v>
      </c>
      <c r="B28" s="20">
        <v>1060000</v>
      </c>
      <c r="C28" s="20"/>
      <c r="D28" s="20"/>
      <c r="E28" s="20">
        <f t="shared" si="7"/>
        <v>0</v>
      </c>
      <c r="F28" s="20"/>
      <c r="G28" s="24">
        <f t="shared" si="8"/>
        <v>0</v>
      </c>
      <c r="H28" s="20">
        <f t="shared" si="9"/>
        <v>0</v>
      </c>
      <c r="I28" s="20">
        <f t="shared" si="10"/>
        <v>0</v>
      </c>
      <c r="J28" s="20">
        <f t="shared" si="11"/>
        <v>1060000</v>
      </c>
      <c r="K28" s="20">
        <f t="shared" si="12"/>
        <v>1060000</v>
      </c>
    </row>
    <row r="29" spans="1:11" ht="18" customHeight="1" x14ac:dyDescent="0.15">
      <c r="A29" s="9" t="s">
        <v>178</v>
      </c>
      <c r="B29" s="20">
        <v>400000</v>
      </c>
      <c r="C29" s="20"/>
      <c r="D29" s="20"/>
      <c r="E29" s="20">
        <f t="shared" si="7"/>
        <v>0</v>
      </c>
      <c r="F29" s="20"/>
      <c r="G29" s="24">
        <f t="shared" si="8"/>
        <v>0</v>
      </c>
      <c r="H29" s="20">
        <f t="shared" si="9"/>
        <v>0</v>
      </c>
      <c r="I29" s="20">
        <f t="shared" si="10"/>
        <v>0</v>
      </c>
      <c r="J29" s="20">
        <f t="shared" si="11"/>
        <v>400000</v>
      </c>
      <c r="K29" s="20">
        <f t="shared" si="12"/>
        <v>400000</v>
      </c>
    </row>
    <row r="30" spans="1:11" ht="18" customHeight="1" x14ac:dyDescent="0.15">
      <c r="A30" s="9" t="s">
        <v>179</v>
      </c>
      <c r="B30" s="20">
        <v>2599000</v>
      </c>
      <c r="C30" s="20"/>
      <c r="D30" s="20"/>
      <c r="E30" s="20">
        <f t="shared" si="7"/>
        <v>0</v>
      </c>
      <c r="F30" s="20"/>
      <c r="G30" s="24">
        <f t="shared" si="8"/>
        <v>0</v>
      </c>
      <c r="H30" s="20">
        <f t="shared" si="9"/>
        <v>0</v>
      </c>
      <c r="I30" s="20">
        <f t="shared" si="10"/>
        <v>0</v>
      </c>
      <c r="J30" s="20">
        <f t="shared" si="11"/>
        <v>2599000</v>
      </c>
      <c r="K30" s="20">
        <f t="shared" si="12"/>
        <v>2599000</v>
      </c>
    </row>
    <row r="31" spans="1:11" ht="18" customHeight="1" x14ac:dyDescent="0.15">
      <c r="A31" s="9" t="s">
        <v>180</v>
      </c>
      <c r="B31" s="20">
        <v>30000</v>
      </c>
      <c r="C31" s="20"/>
      <c r="D31" s="20"/>
      <c r="E31" s="20">
        <f t="shared" si="7"/>
        <v>0</v>
      </c>
      <c r="F31" s="20"/>
      <c r="G31" s="24">
        <f t="shared" si="8"/>
        <v>0</v>
      </c>
      <c r="H31" s="20">
        <f t="shared" si="9"/>
        <v>0</v>
      </c>
      <c r="I31" s="20">
        <f t="shared" si="10"/>
        <v>0</v>
      </c>
      <c r="J31" s="20">
        <f t="shared" si="11"/>
        <v>30000</v>
      </c>
      <c r="K31" s="20">
        <f t="shared" si="12"/>
        <v>30000</v>
      </c>
    </row>
    <row r="32" spans="1:11" ht="18" customHeight="1" x14ac:dyDescent="0.15">
      <c r="A32" s="9" t="s">
        <v>181</v>
      </c>
      <c r="B32" s="20">
        <v>5480000</v>
      </c>
      <c r="C32" s="20"/>
      <c r="D32" s="20"/>
      <c r="E32" s="20">
        <f t="shared" si="7"/>
        <v>0</v>
      </c>
      <c r="F32" s="20"/>
      <c r="G32" s="24">
        <f t="shared" si="8"/>
        <v>0</v>
      </c>
      <c r="H32" s="20">
        <f t="shared" si="9"/>
        <v>0</v>
      </c>
      <c r="I32" s="20">
        <f t="shared" si="10"/>
        <v>0</v>
      </c>
      <c r="J32" s="20">
        <f t="shared" si="11"/>
        <v>5480000</v>
      </c>
      <c r="K32" s="20">
        <f t="shared" si="12"/>
        <v>5480000</v>
      </c>
    </row>
    <row r="33" spans="1:11" ht="18" customHeight="1" x14ac:dyDescent="0.15">
      <c r="A33" s="9" t="s">
        <v>182</v>
      </c>
      <c r="B33" s="20">
        <v>1674000</v>
      </c>
      <c r="C33" s="20"/>
      <c r="D33" s="20"/>
      <c r="E33" s="20">
        <f t="shared" si="7"/>
        <v>0</v>
      </c>
      <c r="F33" s="20"/>
      <c r="G33" s="24">
        <f t="shared" si="8"/>
        <v>0</v>
      </c>
      <c r="H33" s="20">
        <f t="shared" si="9"/>
        <v>0</v>
      </c>
      <c r="I33" s="20">
        <f t="shared" si="10"/>
        <v>0</v>
      </c>
      <c r="J33" s="20">
        <f t="shared" si="11"/>
        <v>1674000</v>
      </c>
      <c r="K33" s="20">
        <f t="shared" si="12"/>
        <v>1674000</v>
      </c>
    </row>
    <row r="34" spans="1:11" ht="18" customHeight="1" x14ac:dyDescent="0.15">
      <c r="A34" s="9" t="s">
        <v>183</v>
      </c>
      <c r="B34" s="20">
        <v>367000</v>
      </c>
      <c r="C34" s="20"/>
      <c r="D34" s="20"/>
      <c r="E34" s="20">
        <f t="shared" si="7"/>
        <v>0</v>
      </c>
      <c r="F34" s="20"/>
      <c r="G34" s="24">
        <f t="shared" si="8"/>
        <v>0</v>
      </c>
      <c r="H34" s="20">
        <f t="shared" si="9"/>
        <v>0</v>
      </c>
      <c r="I34" s="20">
        <f t="shared" si="10"/>
        <v>0</v>
      </c>
      <c r="J34" s="20">
        <f t="shared" si="11"/>
        <v>367000</v>
      </c>
      <c r="K34" s="20">
        <f t="shared" si="12"/>
        <v>367000</v>
      </c>
    </row>
    <row r="35" spans="1:11" ht="18" customHeight="1" x14ac:dyDescent="0.15">
      <c r="A35" s="9" t="s">
        <v>184</v>
      </c>
      <c r="B35" s="20">
        <v>1108100</v>
      </c>
      <c r="C35" s="20"/>
      <c r="D35" s="20"/>
      <c r="E35" s="20">
        <f t="shared" si="7"/>
        <v>0</v>
      </c>
      <c r="F35" s="20"/>
      <c r="G35" s="24">
        <f t="shared" si="8"/>
        <v>0</v>
      </c>
      <c r="H35" s="20">
        <f t="shared" si="9"/>
        <v>0</v>
      </c>
      <c r="I35" s="20">
        <f t="shared" si="10"/>
        <v>0</v>
      </c>
      <c r="J35" s="20">
        <f t="shared" si="11"/>
        <v>1108100</v>
      </c>
      <c r="K35" s="20">
        <f t="shared" si="12"/>
        <v>1108100</v>
      </c>
    </row>
    <row r="36" spans="1:11" ht="18" customHeight="1" x14ac:dyDescent="0.15">
      <c r="A36" s="9" t="s">
        <v>185</v>
      </c>
      <c r="B36" s="20">
        <v>156400</v>
      </c>
      <c r="C36" s="20"/>
      <c r="D36" s="20"/>
      <c r="E36" s="20">
        <f>C36-D36</f>
        <v>0</v>
      </c>
      <c r="F36" s="20"/>
      <c r="G36" s="24">
        <f>IFERROR(B36/F36,0)</f>
        <v>0</v>
      </c>
      <c r="H36" s="20">
        <f>ROUNDDOWN(E36*G36,0)</f>
        <v>0</v>
      </c>
      <c r="I36" s="20">
        <f>IF(H36&gt;0,IF(B36*0.7&gt;H36,B36-H36,0),0)</f>
        <v>0</v>
      </c>
      <c r="J36" s="20">
        <f>B36-I36</f>
        <v>156400</v>
      </c>
      <c r="K36" s="20">
        <f>B36</f>
        <v>156400</v>
      </c>
    </row>
    <row r="37" spans="1:11" ht="18" customHeight="1" x14ac:dyDescent="0.15">
      <c r="A37" s="9" t="s">
        <v>186</v>
      </c>
      <c r="B37" s="20">
        <v>391000</v>
      </c>
      <c r="C37" s="20"/>
      <c r="D37" s="20"/>
      <c r="E37" s="20">
        <f t="shared" ref="E37:E40" si="13">C37-D37</f>
        <v>0</v>
      </c>
      <c r="F37" s="20"/>
      <c r="G37" s="24">
        <f t="shared" ref="G37:G40" si="14">IFERROR(B37/F37,0)</f>
        <v>0</v>
      </c>
      <c r="H37" s="20">
        <f t="shared" ref="H37:H40" si="15">ROUNDDOWN(E37*G37,0)</f>
        <v>0</v>
      </c>
      <c r="I37" s="20">
        <f t="shared" ref="I37:I40" si="16">IF(H37&gt;0,IF(B37*0.7&gt;H37,B37-H37,0),0)</f>
        <v>0</v>
      </c>
      <c r="J37" s="20">
        <f t="shared" ref="J37:J40" si="17">B37-I37</f>
        <v>391000</v>
      </c>
      <c r="K37" s="20">
        <f t="shared" ref="K37:K40" si="18">B37</f>
        <v>391000</v>
      </c>
    </row>
    <row r="38" spans="1:11" ht="18" customHeight="1" x14ac:dyDescent="0.15">
      <c r="A38" s="9" t="s">
        <v>187</v>
      </c>
      <c r="B38" s="20">
        <v>513200</v>
      </c>
      <c r="C38" s="20"/>
      <c r="D38" s="20"/>
      <c r="E38" s="20">
        <f t="shared" ref="E38:E39" si="19">C38-D38</f>
        <v>0</v>
      </c>
      <c r="F38" s="20"/>
      <c r="G38" s="24">
        <f t="shared" ref="G38:G39" si="20">IFERROR(B38/F38,0)</f>
        <v>0</v>
      </c>
      <c r="H38" s="20">
        <f t="shared" ref="H38:H39" si="21">ROUNDDOWN(E38*G38,0)</f>
        <v>0</v>
      </c>
      <c r="I38" s="20">
        <f t="shared" ref="I38:I39" si="22">IF(H38&gt;0,IF(B38*0.7&gt;H38,B38-H38,0),0)</f>
        <v>0</v>
      </c>
      <c r="J38" s="20">
        <f t="shared" ref="J38:J39" si="23">B38-I38</f>
        <v>513200</v>
      </c>
      <c r="K38" s="20">
        <f t="shared" ref="K38:K39" si="24">B38</f>
        <v>513200</v>
      </c>
    </row>
    <row r="39" spans="1:11" ht="18" customHeight="1" x14ac:dyDescent="0.15">
      <c r="A39" s="9" t="s">
        <v>31</v>
      </c>
      <c r="B39" s="20">
        <v>5000000</v>
      </c>
      <c r="C39" s="20"/>
      <c r="D39" s="20"/>
      <c r="E39" s="20">
        <f t="shared" si="19"/>
        <v>0</v>
      </c>
      <c r="F39" s="20"/>
      <c r="G39" s="24">
        <f t="shared" si="20"/>
        <v>0</v>
      </c>
      <c r="H39" s="20">
        <f t="shared" si="21"/>
        <v>0</v>
      </c>
      <c r="I39" s="20">
        <f t="shared" si="22"/>
        <v>0</v>
      </c>
      <c r="J39" s="20">
        <f t="shared" si="23"/>
        <v>5000000</v>
      </c>
      <c r="K39" s="20">
        <f t="shared" si="24"/>
        <v>5000000</v>
      </c>
    </row>
    <row r="40" spans="1:11" ht="18" customHeight="1" x14ac:dyDescent="0.15">
      <c r="A40" s="9"/>
      <c r="B40" s="20"/>
      <c r="C40" s="20"/>
      <c r="D40" s="20"/>
      <c r="E40" s="20">
        <f t="shared" si="13"/>
        <v>0</v>
      </c>
      <c r="F40" s="20"/>
      <c r="G40" s="24">
        <f t="shared" si="14"/>
        <v>0</v>
      </c>
      <c r="H40" s="20">
        <f t="shared" si="15"/>
        <v>0</v>
      </c>
      <c r="I40" s="20">
        <f t="shared" si="16"/>
        <v>0</v>
      </c>
      <c r="J40" s="20">
        <f t="shared" si="17"/>
        <v>0</v>
      </c>
      <c r="K40" s="20">
        <f t="shared" si="18"/>
        <v>0</v>
      </c>
    </row>
    <row r="41" spans="1:11" ht="18" customHeight="1" x14ac:dyDescent="0.15">
      <c r="A41" s="9"/>
      <c r="B41" s="20"/>
      <c r="C41" s="20"/>
      <c r="D41" s="20"/>
      <c r="E41" s="20">
        <f t="shared" ref="E41:E45" si="25">C41-D41</f>
        <v>0</v>
      </c>
      <c r="F41" s="20"/>
      <c r="G41" s="24">
        <f t="shared" ref="G41:G45" si="26">IFERROR(B41/F41,0)</f>
        <v>0</v>
      </c>
      <c r="H41" s="20">
        <f t="shared" ref="H41:H45" si="27">ROUNDDOWN(E41*G41,0)</f>
        <v>0</v>
      </c>
      <c r="I41" s="20">
        <f t="shared" ref="I41:I45" si="28">IF(H41&gt;0,IF(B41*0.7&gt;H41,B41-H41,0),0)</f>
        <v>0</v>
      </c>
      <c r="J41" s="20">
        <f t="shared" ref="J41:J45" si="29">B41-I41</f>
        <v>0</v>
      </c>
      <c r="K41" s="20">
        <f t="shared" ref="K41:K45" si="30">B41</f>
        <v>0</v>
      </c>
    </row>
    <row r="42" spans="1:11" ht="18" customHeight="1" x14ac:dyDescent="0.15">
      <c r="A42" s="9"/>
      <c r="B42" s="20"/>
      <c r="C42" s="20"/>
      <c r="D42" s="20"/>
      <c r="E42" s="20">
        <f t="shared" si="25"/>
        <v>0</v>
      </c>
      <c r="F42" s="20"/>
      <c r="G42" s="24">
        <f t="shared" si="26"/>
        <v>0</v>
      </c>
      <c r="H42" s="20">
        <f t="shared" si="27"/>
        <v>0</v>
      </c>
      <c r="I42" s="20">
        <f t="shared" si="28"/>
        <v>0</v>
      </c>
      <c r="J42" s="20">
        <f t="shared" si="29"/>
        <v>0</v>
      </c>
      <c r="K42" s="20">
        <f t="shared" si="30"/>
        <v>0</v>
      </c>
    </row>
    <row r="43" spans="1:11" ht="18" customHeight="1" x14ac:dyDescent="0.15">
      <c r="A43" s="9"/>
      <c r="B43" s="20"/>
      <c r="C43" s="20"/>
      <c r="D43" s="20"/>
      <c r="E43" s="20">
        <f t="shared" si="25"/>
        <v>0</v>
      </c>
      <c r="F43" s="20"/>
      <c r="G43" s="24">
        <f t="shared" si="26"/>
        <v>0</v>
      </c>
      <c r="H43" s="20">
        <f t="shared" si="27"/>
        <v>0</v>
      </c>
      <c r="I43" s="20">
        <f t="shared" si="28"/>
        <v>0</v>
      </c>
      <c r="J43" s="20">
        <f t="shared" si="29"/>
        <v>0</v>
      </c>
      <c r="K43" s="20">
        <f t="shared" si="30"/>
        <v>0</v>
      </c>
    </row>
    <row r="44" spans="1:11" ht="18" customHeight="1" x14ac:dyDescent="0.15">
      <c r="A44" s="9"/>
      <c r="B44" s="20"/>
      <c r="C44" s="20"/>
      <c r="D44" s="20"/>
      <c r="E44" s="20">
        <f>C44-D44</f>
        <v>0</v>
      </c>
      <c r="F44" s="20"/>
      <c r="G44" s="24">
        <f t="shared" si="26"/>
        <v>0</v>
      </c>
      <c r="H44" s="20">
        <f t="shared" si="27"/>
        <v>0</v>
      </c>
      <c r="I44" s="20">
        <f t="shared" si="28"/>
        <v>0</v>
      </c>
      <c r="J44" s="20">
        <f t="shared" si="29"/>
        <v>0</v>
      </c>
      <c r="K44" s="20">
        <f t="shared" si="30"/>
        <v>0</v>
      </c>
    </row>
    <row r="45" spans="1:11" ht="18" customHeight="1" x14ac:dyDescent="0.15">
      <c r="A45" s="9"/>
      <c r="B45" s="20"/>
      <c r="C45" s="20"/>
      <c r="D45" s="20"/>
      <c r="E45" s="20">
        <f t="shared" si="25"/>
        <v>0</v>
      </c>
      <c r="F45" s="20"/>
      <c r="G45" s="24">
        <f t="shared" si="26"/>
        <v>0</v>
      </c>
      <c r="H45" s="20">
        <f t="shared" si="27"/>
        <v>0</v>
      </c>
      <c r="I45" s="20">
        <f t="shared" si="28"/>
        <v>0</v>
      </c>
      <c r="J45" s="20">
        <f t="shared" si="29"/>
        <v>0</v>
      </c>
      <c r="K45" s="20">
        <f t="shared" si="30"/>
        <v>0</v>
      </c>
    </row>
    <row r="46" spans="1:11" ht="18" customHeight="1" x14ac:dyDescent="0.15">
      <c r="A46" s="3" t="s">
        <v>11</v>
      </c>
      <c r="B46" s="20">
        <f>SUM(B26:B45)</f>
        <v>21878700</v>
      </c>
      <c r="C46" s="20">
        <f>SUM(C26:C45)</f>
        <v>0</v>
      </c>
      <c r="D46" s="20">
        <f>SUM(D26:D45)</f>
        <v>0</v>
      </c>
      <c r="E46" s="20">
        <f>SUM(E26:E45)</f>
        <v>0</v>
      </c>
      <c r="F46" s="20">
        <f>SUM(F26:F45)</f>
        <v>0</v>
      </c>
      <c r="G46" s="25" t="s">
        <v>134</v>
      </c>
      <c r="H46" s="20">
        <f>SUM(H26:H45)</f>
        <v>0</v>
      </c>
      <c r="I46" s="20">
        <f>SUM(I26:I45)</f>
        <v>0</v>
      </c>
      <c r="J46" s="20">
        <f>SUM(J26:J45)</f>
        <v>21878700</v>
      </c>
      <c r="K46" s="20">
        <f>SUM(K26:K45)</f>
        <v>21878700</v>
      </c>
    </row>
  </sheetData>
  <phoneticPr fontId="9"/>
  <pageMargins left="0.3888888888888889" right="0.3888888888888889" top="0.3888888888888889" bottom="0.3888888888888889" header="0.19444444444444445" footer="0.19444444444444445"/>
  <pageSetup paperSize="9" scale="64" fitToWidth="0" orientation="landscape" r:id="rId1"/>
  <headerFooter>
    <oddHeader>&amp;R&amp;9&amp;D</oddHeader>
    <oddFooter>&amp;C&amp;9&amp;P/&amp;N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5"/>
  <sheetViews>
    <sheetView zoomScaleNormal="100" workbookViewId="0"/>
  </sheetViews>
  <sheetFormatPr defaultColWidth="8.875" defaultRowHeight="11.25" x14ac:dyDescent="0.15"/>
  <cols>
    <col min="1" max="1" width="30.625" style="4" customWidth="1"/>
    <col min="2" max="7" width="19.875" style="4" customWidth="1"/>
    <col min="8" max="16384" width="8.875" style="4"/>
  </cols>
  <sheetData>
    <row r="1" spans="1:7" ht="21" x14ac:dyDescent="0.2">
      <c r="A1" s="8" t="s">
        <v>26</v>
      </c>
    </row>
    <row r="2" spans="1:7" ht="13.5" x14ac:dyDescent="0.15">
      <c r="A2" s="7" t="str">
        <f>投資及び出資金の明細!$A$2</f>
        <v>自治体名：木曽岬町</v>
      </c>
    </row>
    <row r="3" spans="1:7" ht="13.5" x14ac:dyDescent="0.15">
      <c r="A3" s="7" t="str">
        <f>投資及び出資金の明細!$A$3</f>
        <v>年度：令和4年度</v>
      </c>
    </row>
    <row r="4" spans="1:7" ht="13.5" x14ac:dyDescent="0.15">
      <c r="G4" s="6" t="s">
        <v>119</v>
      </c>
    </row>
    <row r="5" spans="1:7" ht="22.5" customHeight="1" x14ac:dyDescent="0.15">
      <c r="A5" s="1" t="s">
        <v>27</v>
      </c>
      <c r="B5" s="1" t="s">
        <v>28</v>
      </c>
      <c r="C5" s="1" t="s">
        <v>29</v>
      </c>
      <c r="D5" s="1" t="s">
        <v>30</v>
      </c>
      <c r="E5" s="1" t="s">
        <v>31</v>
      </c>
      <c r="F5" s="2" t="s">
        <v>32</v>
      </c>
      <c r="G5" s="2" t="s">
        <v>10</v>
      </c>
    </row>
    <row r="6" spans="1:7" ht="18" customHeight="1" x14ac:dyDescent="0.15">
      <c r="A6" s="9" t="s">
        <v>188</v>
      </c>
      <c r="B6" s="20">
        <v>263597671</v>
      </c>
      <c r="C6" s="20">
        <v>50587623</v>
      </c>
      <c r="D6" s="20"/>
      <c r="E6" s="20"/>
      <c r="F6" s="20">
        <f>SUM(B6:E6)</f>
        <v>314185294</v>
      </c>
      <c r="G6" s="20">
        <f>F6</f>
        <v>314185294</v>
      </c>
    </row>
    <row r="7" spans="1:7" ht="18" customHeight="1" x14ac:dyDescent="0.15">
      <c r="A7" s="9" t="s">
        <v>139</v>
      </c>
      <c r="B7" s="20">
        <v>979764035</v>
      </c>
      <c r="C7" s="20"/>
      <c r="D7" s="20"/>
      <c r="E7" s="20"/>
      <c r="F7" s="20">
        <f t="shared" ref="F7:F24" si="0">SUM(B7:E7)</f>
        <v>979764035</v>
      </c>
      <c r="G7" s="20">
        <f t="shared" ref="G7:G24" si="1">F7</f>
        <v>979764035</v>
      </c>
    </row>
    <row r="8" spans="1:7" ht="18" customHeight="1" x14ac:dyDescent="0.15">
      <c r="A8" s="9" t="s">
        <v>189</v>
      </c>
      <c r="B8" s="20">
        <v>142418092</v>
      </c>
      <c r="C8" s="20"/>
      <c r="D8" s="20"/>
      <c r="E8" s="20">
        <v>5000000</v>
      </c>
      <c r="F8" s="20">
        <f t="shared" si="0"/>
        <v>147418092</v>
      </c>
      <c r="G8" s="20">
        <f t="shared" si="1"/>
        <v>147418092</v>
      </c>
    </row>
    <row r="9" spans="1:7" ht="18" customHeight="1" x14ac:dyDescent="0.15">
      <c r="A9" s="9" t="s">
        <v>138</v>
      </c>
      <c r="B9" s="20">
        <v>1321806224</v>
      </c>
      <c r="C9" s="20">
        <v>1082597052</v>
      </c>
      <c r="D9" s="20"/>
      <c r="E9" s="20"/>
      <c r="F9" s="20">
        <f t="shared" si="0"/>
        <v>2404403276</v>
      </c>
      <c r="G9" s="20">
        <f t="shared" si="1"/>
        <v>2404403276</v>
      </c>
    </row>
    <row r="10" spans="1:7" ht="18" customHeight="1" x14ac:dyDescent="0.15">
      <c r="A10" s="9" t="s">
        <v>190</v>
      </c>
      <c r="B10" s="20">
        <v>3938534</v>
      </c>
      <c r="C10" s="20"/>
      <c r="D10" s="20"/>
      <c r="E10" s="20"/>
      <c r="F10" s="20">
        <f t="shared" si="0"/>
        <v>3938534</v>
      </c>
      <c r="G10" s="20">
        <f t="shared" si="1"/>
        <v>3938534</v>
      </c>
    </row>
    <row r="11" spans="1:7" ht="18" customHeight="1" x14ac:dyDescent="0.15">
      <c r="A11" s="9" t="s">
        <v>191</v>
      </c>
      <c r="B11" s="20">
        <v>7199221</v>
      </c>
      <c r="C11" s="20"/>
      <c r="D11" s="20"/>
      <c r="E11" s="20"/>
      <c r="F11" s="20">
        <f t="shared" si="0"/>
        <v>7199221</v>
      </c>
      <c r="G11" s="20">
        <f t="shared" si="1"/>
        <v>7199221</v>
      </c>
    </row>
    <row r="12" spans="1:7" ht="18" customHeight="1" x14ac:dyDescent="0.15">
      <c r="A12" s="9" t="s">
        <v>192</v>
      </c>
      <c r="B12" s="20">
        <v>65646786</v>
      </c>
      <c r="C12" s="20"/>
      <c r="D12" s="20"/>
      <c r="E12" s="20"/>
      <c r="F12" s="20">
        <f t="shared" si="0"/>
        <v>65646786</v>
      </c>
      <c r="G12" s="20">
        <f t="shared" si="1"/>
        <v>65646786</v>
      </c>
    </row>
    <row r="13" spans="1:7" ht="18" customHeight="1" x14ac:dyDescent="0.15">
      <c r="A13" s="9" t="s">
        <v>193</v>
      </c>
      <c r="B13" s="20">
        <v>564738</v>
      </c>
      <c r="C13" s="20"/>
      <c r="D13" s="20"/>
      <c r="E13" s="20"/>
      <c r="F13" s="20">
        <f t="shared" si="0"/>
        <v>564738</v>
      </c>
      <c r="G13" s="20">
        <f t="shared" si="1"/>
        <v>564738</v>
      </c>
    </row>
    <row r="14" spans="1:7" ht="18" customHeight="1" x14ac:dyDescent="0.15">
      <c r="A14" s="9" t="s">
        <v>194</v>
      </c>
      <c r="B14" s="20">
        <v>31887947</v>
      </c>
      <c r="C14" s="20"/>
      <c r="D14" s="20"/>
      <c r="E14" s="20"/>
      <c r="F14" s="20">
        <f t="shared" si="0"/>
        <v>31887947</v>
      </c>
      <c r="G14" s="20">
        <f t="shared" si="1"/>
        <v>31887947</v>
      </c>
    </row>
    <row r="15" spans="1:7" ht="18" customHeight="1" x14ac:dyDescent="0.15">
      <c r="A15" s="9" t="s">
        <v>195</v>
      </c>
      <c r="B15" s="20">
        <v>10000000</v>
      </c>
      <c r="C15" s="20"/>
      <c r="D15" s="20"/>
      <c r="E15" s="20"/>
      <c r="F15" s="20">
        <f t="shared" si="0"/>
        <v>10000000</v>
      </c>
      <c r="G15" s="20">
        <f t="shared" si="1"/>
        <v>10000000</v>
      </c>
    </row>
    <row r="16" spans="1:7" ht="18" customHeight="1" x14ac:dyDescent="0.15">
      <c r="A16" s="9" t="s">
        <v>196</v>
      </c>
      <c r="B16" s="20">
        <v>8000000</v>
      </c>
      <c r="C16" s="20"/>
      <c r="D16" s="20"/>
      <c r="E16" s="20"/>
      <c r="F16" s="20">
        <f t="shared" si="0"/>
        <v>8000000</v>
      </c>
      <c r="G16" s="20">
        <f t="shared" si="1"/>
        <v>8000000</v>
      </c>
    </row>
    <row r="17" spans="1:7" ht="18" customHeight="1" x14ac:dyDescent="0.15">
      <c r="A17" s="9" t="s">
        <v>197</v>
      </c>
      <c r="B17" s="20">
        <v>1000000</v>
      </c>
      <c r="C17" s="20"/>
      <c r="D17" s="20"/>
      <c r="E17" s="20"/>
      <c r="F17" s="20">
        <f t="shared" si="0"/>
        <v>1000000</v>
      </c>
      <c r="G17" s="20">
        <f t="shared" si="1"/>
        <v>1000000</v>
      </c>
    </row>
    <row r="18" spans="1:7" ht="18" customHeight="1" x14ac:dyDescent="0.15">
      <c r="A18" s="9" t="s">
        <v>198</v>
      </c>
      <c r="B18" s="20">
        <v>1000000</v>
      </c>
      <c r="C18" s="20"/>
      <c r="D18" s="20"/>
      <c r="E18" s="20"/>
      <c r="F18" s="20">
        <f>SUM(B18:E18)</f>
        <v>1000000</v>
      </c>
      <c r="G18" s="20">
        <f>F18</f>
        <v>1000000</v>
      </c>
    </row>
    <row r="19" spans="1:7" ht="18" customHeight="1" x14ac:dyDescent="0.15">
      <c r="A19" s="9" t="s">
        <v>204</v>
      </c>
      <c r="B19" s="20">
        <v>27274000</v>
      </c>
      <c r="C19" s="20">
        <v>20000000</v>
      </c>
      <c r="D19" s="20"/>
      <c r="E19" s="20"/>
      <c r="F19" s="20">
        <f t="shared" ref="F19" si="2">SUM(B19:E19)</f>
        <v>47274000</v>
      </c>
      <c r="G19" s="20">
        <f t="shared" ref="G19" si="3">F19</f>
        <v>47274000</v>
      </c>
    </row>
    <row r="20" spans="1:7" ht="18" customHeight="1" x14ac:dyDescent="0.15">
      <c r="A20" s="9" t="s">
        <v>199</v>
      </c>
      <c r="B20" s="20">
        <v>49900000</v>
      </c>
      <c r="C20" s="20">
        <v>20000000</v>
      </c>
      <c r="D20" s="20"/>
      <c r="E20" s="20"/>
      <c r="F20" s="20">
        <f t="shared" ref="F20:F23" si="4">SUM(B20:E20)</f>
        <v>69900000</v>
      </c>
      <c r="G20" s="20">
        <f t="shared" ref="G20:G23" si="5">F20</f>
        <v>69900000</v>
      </c>
    </row>
    <row r="21" spans="1:7" ht="18" customHeight="1" x14ac:dyDescent="0.15">
      <c r="A21" s="9" t="s">
        <v>200</v>
      </c>
      <c r="B21" s="20">
        <v>391321181</v>
      </c>
      <c r="C21" s="20"/>
      <c r="D21" s="20"/>
      <c r="E21" s="20"/>
      <c r="F21" s="20">
        <f t="shared" si="4"/>
        <v>391321181</v>
      </c>
      <c r="G21" s="20">
        <f t="shared" si="5"/>
        <v>391321181</v>
      </c>
    </row>
    <row r="22" spans="1:7" ht="18" customHeight="1" x14ac:dyDescent="0.15">
      <c r="A22" s="9" t="s">
        <v>201</v>
      </c>
      <c r="B22" s="20">
        <v>4935001</v>
      </c>
      <c r="C22" s="20"/>
      <c r="D22" s="20"/>
      <c r="E22" s="20"/>
      <c r="F22" s="20">
        <f t="shared" si="4"/>
        <v>4935001</v>
      </c>
      <c r="G22" s="20">
        <f t="shared" si="5"/>
        <v>4935001</v>
      </c>
    </row>
    <row r="23" spans="1:7" ht="18" customHeight="1" x14ac:dyDescent="0.15">
      <c r="A23" s="9" t="s">
        <v>202</v>
      </c>
      <c r="B23" s="20">
        <v>4714266</v>
      </c>
      <c r="C23" s="20"/>
      <c r="D23" s="20"/>
      <c r="E23" s="20"/>
      <c r="F23" s="20">
        <f t="shared" si="4"/>
        <v>4714266</v>
      </c>
      <c r="G23" s="20">
        <f t="shared" si="5"/>
        <v>4714266</v>
      </c>
    </row>
    <row r="24" spans="1:7" ht="18" customHeight="1" x14ac:dyDescent="0.15">
      <c r="A24" s="9" t="s">
        <v>203</v>
      </c>
      <c r="B24" s="20">
        <v>1873066</v>
      </c>
      <c r="C24" s="20"/>
      <c r="D24" s="20"/>
      <c r="E24" s="20"/>
      <c r="F24" s="20">
        <f t="shared" si="0"/>
        <v>1873066</v>
      </c>
      <c r="G24" s="20">
        <f t="shared" si="1"/>
        <v>1873066</v>
      </c>
    </row>
    <row r="25" spans="1:7" ht="18" customHeight="1" x14ac:dyDescent="0.15">
      <c r="A25" s="3" t="s">
        <v>11</v>
      </c>
      <c r="B25" s="20">
        <f t="shared" ref="B25:G25" si="6">SUM(B6:B24)</f>
        <v>3316840762</v>
      </c>
      <c r="C25" s="20">
        <f t="shared" si="6"/>
        <v>1173184675</v>
      </c>
      <c r="D25" s="20">
        <f t="shared" si="6"/>
        <v>0</v>
      </c>
      <c r="E25" s="20">
        <f t="shared" si="6"/>
        <v>5000000</v>
      </c>
      <c r="F25" s="20">
        <f t="shared" si="6"/>
        <v>4495025437</v>
      </c>
      <c r="G25" s="20">
        <f t="shared" si="6"/>
        <v>4495025437</v>
      </c>
    </row>
  </sheetData>
  <phoneticPr fontId="9"/>
  <pageMargins left="0.3888888888888889" right="0.3888888888888889" top="0.3888888888888889" bottom="0.3888888888888889" header="0.19444444444444445" footer="0.19444444444444445"/>
  <pageSetup paperSize="9" scale="85" fitToHeight="0" orientation="landscape" r:id="rId1"/>
  <headerFooter>
    <oddHeader>&amp;R&amp;9&amp;D</oddHeader>
    <oddFooter>&amp;C&amp;9&amp;P/&amp;N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3"/>
  <sheetViews>
    <sheetView workbookViewId="0"/>
  </sheetViews>
  <sheetFormatPr defaultColWidth="8.875" defaultRowHeight="11.25" x14ac:dyDescent="0.15"/>
  <cols>
    <col min="1" max="1" width="30.875" style="4" customWidth="1"/>
    <col min="2" max="6" width="19.875" style="4" customWidth="1"/>
    <col min="7" max="16384" width="8.875" style="4"/>
  </cols>
  <sheetData>
    <row r="1" spans="1:6" ht="21" x14ac:dyDescent="0.2">
      <c r="A1" s="8" t="s">
        <v>33</v>
      </c>
    </row>
    <row r="2" spans="1:6" ht="13.5" x14ac:dyDescent="0.15">
      <c r="A2" s="7" t="str">
        <f>投資及び出資金の明細!$A$2</f>
        <v>自治体名：木曽岬町</v>
      </c>
    </row>
    <row r="3" spans="1:6" ht="13.5" x14ac:dyDescent="0.15">
      <c r="A3" s="7" t="str">
        <f>投資及び出資金の明細!$A$3</f>
        <v>年度：令和4年度</v>
      </c>
    </row>
    <row r="4" spans="1:6" ht="13.5" x14ac:dyDescent="0.15">
      <c r="F4" s="6" t="s">
        <v>119</v>
      </c>
    </row>
    <row r="5" spans="1:6" ht="22.5" customHeight="1" x14ac:dyDescent="0.15">
      <c r="A5" s="37" t="s">
        <v>34</v>
      </c>
      <c r="B5" s="37" t="s">
        <v>35</v>
      </c>
      <c r="C5" s="37"/>
      <c r="D5" s="37" t="s">
        <v>36</v>
      </c>
      <c r="E5" s="37"/>
      <c r="F5" s="38" t="s">
        <v>37</v>
      </c>
    </row>
    <row r="6" spans="1:6" ht="22.5" customHeight="1" x14ac:dyDescent="0.15">
      <c r="A6" s="37"/>
      <c r="B6" s="1" t="s">
        <v>38</v>
      </c>
      <c r="C6" s="2" t="s">
        <v>39</v>
      </c>
      <c r="D6" s="1" t="s">
        <v>38</v>
      </c>
      <c r="E6" s="2" t="s">
        <v>39</v>
      </c>
      <c r="F6" s="37"/>
    </row>
    <row r="7" spans="1:6" ht="18" customHeight="1" x14ac:dyDescent="0.15">
      <c r="A7" s="9" t="s">
        <v>205</v>
      </c>
      <c r="B7" s="20">
        <v>8260000</v>
      </c>
      <c r="C7" s="20"/>
      <c r="D7" s="20">
        <v>1580000</v>
      </c>
      <c r="E7" s="20"/>
      <c r="F7" s="20">
        <f t="shared" ref="F7:F12" si="0">B7+D7</f>
        <v>9840000</v>
      </c>
    </row>
    <row r="8" spans="1:6" ht="18" customHeight="1" x14ac:dyDescent="0.15">
      <c r="A8" s="9"/>
      <c r="B8" s="20"/>
      <c r="C8" s="20"/>
      <c r="D8" s="20"/>
      <c r="E8" s="20"/>
      <c r="F8" s="20">
        <f t="shared" si="0"/>
        <v>0</v>
      </c>
    </row>
    <row r="9" spans="1:6" ht="18" customHeight="1" x14ac:dyDescent="0.15">
      <c r="A9" s="9"/>
      <c r="B9" s="20"/>
      <c r="C9" s="20"/>
      <c r="D9" s="20"/>
      <c r="E9" s="20"/>
      <c r="F9" s="20">
        <f t="shared" si="0"/>
        <v>0</v>
      </c>
    </row>
    <row r="10" spans="1:6" ht="18" customHeight="1" x14ac:dyDescent="0.15">
      <c r="A10" s="9"/>
      <c r="B10" s="20"/>
      <c r="C10" s="20"/>
      <c r="D10" s="20"/>
      <c r="E10" s="20"/>
      <c r="F10" s="20">
        <f t="shared" si="0"/>
        <v>0</v>
      </c>
    </row>
    <row r="11" spans="1:6" ht="18" customHeight="1" x14ac:dyDescent="0.15">
      <c r="A11" s="9"/>
      <c r="B11" s="20"/>
      <c r="C11" s="20"/>
      <c r="D11" s="20"/>
      <c r="E11" s="20"/>
      <c r="F11" s="20">
        <f t="shared" si="0"/>
        <v>0</v>
      </c>
    </row>
    <row r="12" spans="1:6" ht="18" customHeight="1" x14ac:dyDescent="0.15">
      <c r="A12" s="9"/>
      <c r="B12" s="20"/>
      <c r="C12" s="20"/>
      <c r="D12" s="20"/>
      <c r="E12" s="20"/>
      <c r="F12" s="20">
        <f t="shared" si="0"/>
        <v>0</v>
      </c>
    </row>
    <row r="13" spans="1:6" ht="18" customHeight="1" x14ac:dyDescent="0.15">
      <c r="A13" s="3" t="s">
        <v>11</v>
      </c>
      <c r="B13" s="20">
        <f>SUM(B7:B12)</f>
        <v>8260000</v>
      </c>
      <c r="C13" s="20">
        <f>SUM(C7:C12)</f>
        <v>0</v>
      </c>
      <c r="D13" s="20">
        <f>SUM(D7:D12)</f>
        <v>1580000</v>
      </c>
      <c r="E13" s="20">
        <f>SUM(E7:E12)</f>
        <v>0</v>
      </c>
      <c r="F13" s="20">
        <f>SUM(F7:F12)</f>
        <v>9840000</v>
      </c>
    </row>
  </sheetData>
  <mergeCells count="4">
    <mergeCell ref="A5:A6"/>
    <mergeCell ref="B5:C5"/>
    <mergeCell ref="D5:E5"/>
    <mergeCell ref="F5:F6"/>
  </mergeCells>
  <phoneticPr fontId="9"/>
  <pageMargins left="0.3888888888888889" right="0.3888888888888889" top="0.3888888888888889" bottom="0.3888888888888889" header="0.19444444444444445" footer="0.19444444444444445"/>
  <pageSetup paperSize="9" scale="98" fitToHeight="0" orientation="landscape" r:id="rId1"/>
  <headerFooter>
    <oddHeader>&amp;R&amp;9&amp;D</oddHeader>
    <oddFooter>&amp;C&amp;9&amp;P/&amp;N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6"/>
  <sheetViews>
    <sheetView zoomScaleNormal="100" workbookViewId="0"/>
  </sheetViews>
  <sheetFormatPr defaultColWidth="8.875" defaultRowHeight="11.25" x14ac:dyDescent="0.15"/>
  <cols>
    <col min="1" max="1" width="35.25" style="4" customWidth="1"/>
    <col min="2" max="3" width="19.875" style="4" customWidth="1"/>
    <col min="4" max="6" width="8.875" style="4"/>
    <col min="7" max="7" width="21.375" style="4" bestFit="1" customWidth="1"/>
    <col min="8" max="9" width="8.875" style="4"/>
    <col min="10" max="10" width="20.5" style="4" customWidth="1"/>
    <col min="11" max="16384" width="8.875" style="4"/>
  </cols>
  <sheetData>
    <row r="1" spans="1:10" ht="21" x14ac:dyDescent="0.2">
      <c r="A1" s="8" t="s">
        <v>40</v>
      </c>
    </row>
    <row r="2" spans="1:10" ht="13.5" x14ac:dyDescent="0.15">
      <c r="A2" s="7" t="str">
        <f>投資及び出資金の明細!$A$2</f>
        <v>自治体名：木曽岬町</v>
      </c>
    </row>
    <row r="3" spans="1:10" ht="13.5" x14ac:dyDescent="0.15">
      <c r="A3" s="7" t="str">
        <f>投資及び出資金の明細!$A$3</f>
        <v>年度：令和4年度</v>
      </c>
    </row>
    <row r="4" spans="1:10" ht="13.5" x14ac:dyDescent="0.15">
      <c r="C4" s="6" t="s">
        <v>119</v>
      </c>
    </row>
    <row r="5" spans="1:10" ht="22.5" customHeight="1" x14ac:dyDescent="0.15">
      <c r="A5" s="1" t="s">
        <v>34</v>
      </c>
      <c r="B5" s="1" t="s">
        <v>38</v>
      </c>
      <c r="C5" s="1" t="s">
        <v>41</v>
      </c>
    </row>
    <row r="6" spans="1:10" ht="18" customHeight="1" x14ac:dyDescent="0.15">
      <c r="A6" s="9" t="s">
        <v>42</v>
      </c>
      <c r="B6" s="20"/>
      <c r="C6" s="20"/>
    </row>
    <row r="7" spans="1:10" ht="18" customHeight="1" x14ac:dyDescent="0.15">
      <c r="A7" s="9"/>
      <c r="B7" s="20"/>
      <c r="C7" s="20"/>
    </row>
    <row r="8" spans="1:10" ht="18" customHeight="1" x14ac:dyDescent="0.15">
      <c r="A8" s="9"/>
      <c r="B8" s="20"/>
      <c r="C8" s="20"/>
    </row>
    <row r="9" spans="1:10" ht="18" customHeight="1" thickBot="1" x14ac:dyDescent="0.2">
      <c r="A9" s="10" t="s">
        <v>43</v>
      </c>
      <c r="B9" s="23">
        <f>SUM(B7:B8)</f>
        <v>0</v>
      </c>
      <c r="C9" s="23">
        <f>SUM(C7:C8)</f>
        <v>0</v>
      </c>
    </row>
    <row r="10" spans="1:10" ht="18" customHeight="1" thickTop="1" x14ac:dyDescent="0.15">
      <c r="A10" s="9" t="s">
        <v>44</v>
      </c>
      <c r="B10" s="20"/>
      <c r="C10" s="20"/>
      <c r="J10" s="27"/>
    </row>
    <row r="11" spans="1:10" ht="18" customHeight="1" x14ac:dyDescent="0.15">
      <c r="A11" s="9" t="s">
        <v>206</v>
      </c>
      <c r="B11" s="20">
        <v>8630186</v>
      </c>
      <c r="C11" s="20">
        <v>938378</v>
      </c>
    </row>
    <row r="12" spans="1:10" ht="18" customHeight="1" x14ac:dyDescent="0.15">
      <c r="A12" s="9" t="s">
        <v>207</v>
      </c>
      <c r="B12" s="20">
        <v>576792</v>
      </c>
      <c r="C12" s="20">
        <v>62716</v>
      </c>
    </row>
    <row r="13" spans="1:10" ht="18" customHeight="1" x14ac:dyDescent="0.15">
      <c r="A13" s="9" t="s">
        <v>208</v>
      </c>
      <c r="B13" s="20">
        <v>8081416</v>
      </c>
      <c r="C13" s="20">
        <v>878710</v>
      </c>
    </row>
    <row r="14" spans="1:10" ht="18" customHeight="1" x14ac:dyDescent="0.15">
      <c r="A14" s="9" t="s">
        <v>209</v>
      </c>
      <c r="B14" s="20">
        <v>819980</v>
      </c>
      <c r="C14" s="20">
        <v>89158</v>
      </c>
      <c r="G14" s="29"/>
    </row>
    <row r="15" spans="1:10" ht="18" customHeight="1" x14ac:dyDescent="0.15">
      <c r="A15" s="9"/>
      <c r="B15" s="20"/>
      <c r="C15" s="20"/>
      <c r="G15" s="28"/>
    </row>
    <row r="16" spans="1:10" ht="18" customHeight="1" x14ac:dyDescent="0.15">
      <c r="A16" s="9"/>
      <c r="B16" s="20"/>
      <c r="C16" s="20"/>
    </row>
    <row r="17" spans="1:3" ht="18" customHeight="1" x14ac:dyDescent="0.15">
      <c r="A17" s="9"/>
      <c r="B17" s="20"/>
      <c r="C17" s="20"/>
    </row>
    <row r="18" spans="1:3" ht="18" customHeight="1" x14ac:dyDescent="0.15">
      <c r="A18" s="9"/>
      <c r="B18" s="20"/>
      <c r="C18" s="20"/>
    </row>
    <row r="19" spans="1:3" ht="18" customHeight="1" x14ac:dyDescent="0.15">
      <c r="A19" s="9"/>
      <c r="B19" s="20"/>
      <c r="C19" s="20"/>
    </row>
    <row r="20" spans="1:3" ht="18" customHeight="1" x14ac:dyDescent="0.15">
      <c r="A20" s="9"/>
      <c r="B20" s="20"/>
      <c r="C20" s="20"/>
    </row>
    <row r="21" spans="1:3" ht="18" customHeight="1" x14ac:dyDescent="0.15">
      <c r="A21" s="9"/>
      <c r="B21" s="20"/>
      <c r="C21" s="20"/>
    </row>
    <row r="22" spans="1:3" ht="18" customHeight="1" x14ac:dyDescent="0.15">
      <c r="A22" s="9"/>
      <c r="B22" s="20"/>
      <c r="C22" s="20"/>
    </row>
    <row r="23" spans="1:3" ht="18" customHeight="1" x14ac:dyDescent="0.15">
      <c r="A23" s="9"/>
      <c r="B23" s="20"/>
      <c r="C23" s="20"/>
    </row>
    <row r="24" spans="1:3" ht="18" customHeight="1" x14ac:dyDescent="0.15">
      <c r="A24" s="9"/>
      <c r="B24" s="20"/>
      <c r="C24" s="20"/>
    </row>
    <row r="25" spans="1:3" ht="18" customHeight="1" thickBot="1" x14ac:dyDescent="0.2">
      <c r="A25" s="10" t="s">
        <v>142</v>
      </c>
      <c r="B25" s="23">
        <f>SUM(B11:B24)</f>
        <v>18108374</v>
      </c>
      <c r="C25" s="23">
        <f>SUM(C11:C24)</f>
        <v>1968962</v>
      </c>
    </row>
    <row r="26" spans="1:3" ht="18" customHeight="1" thickTop="1" x14ac:dyDescent="0.15">
      <c r="A26" s="3" t="s">
        <v>11</v>
      </c>
      <c r="B26" s="20">
        <f>B9+B25</f>
        <v>18108374</v>
      </c>
      <c r="C26" s="20">
        <f>C9+C25</f>
        <v>1968962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22"/>
  <sheetViews>
    <sheetView zoomScaleNormal="100" workbookViewId="0"/>
  </sheetViews>
  <sheetFormatPr defaultColWidth="8.875" defaultRowHeight="11.25" x14ac:dyDescent="0.15"/>
  <cols>
    <col min="1" max="1" width="30.875" style="4" customWidth="1"/>
    <col min="2" max="3" width="19.875" style="4" customWidth="1"/>
    <col min="4" max="12" width="8.875" style="4"/>
    <col min="13" max="13" width="10.125" style="4" bestFit="1" customWidth="1"/>
    <col min="14" max="16384" width="8.875" style="4"/>
  </cols>
  <sheetData>
    <row r="1" spans="1:13" ht="21" x14ac:dyDescent="0.2">
      <c r="A1" s="8" t="s">
        <v>45</v>
      </c>
    </row>
    <row r="2" spans="1:13" ht="13.5" x14ac:dyDescent="0.15">
      <c r="A2" s="7" t="str">
        <f>投資及び出資金の明細!$A$2</f>
        <v>自治体名：木曽岬町</v>
      </c>
    </row>
    <row r="3" spans="1:13" ht="13.5" x14ac:dyDescent="0.15">
      <c r="A3" s="7" t="str">
        <f>投資及び出資金の明細!$A$3</f>
        <v>年度：令和4年度</v>
      </c>
    </row>
    <row r="4" spans="1:13" ht="13.5" x14ac:dyDescent="0.15">
      <c r="C4" s="6" t="s">
        <v>119</v>
      </c>
    </row>
    <row r="5" spans="1:13" ht="22.5" customHeight="1" x14ac:dyDescent="0.15">
      <c r="A5" s="1" t="s">
        <v>34</v>
      </c>
      <c r="B5" s="1" t="s">
        <v>38</v>
      </c>
      <c r="C5" s="1" t="s">
        <v>41</v>
      </c>
    </row>
    <row r="6" spans="1:13" ht="18" customHeight="1" x14ac:dyDescent="0.15">
      <c r="A6" s="9" t="s">
        <v>42</v>
      </c>
      <c r="B6" s="20"/>
      <c r="C6" s="20"/>
    </row>
    <row r="7" spans="1:13" ht="18" customHeight="1" x14ac:dyDescent="0.15">
      <c r="A7" s="9"/>
      <c r="B7" s="20"/>
      <c r="C7" s="20"/>
    </row>
    <row r="8" spans="1:13" ht="18" customHeight="1" x14ac:dyDescent="0.15">
      <c r="A8" s="9"/>
      <c r="B8" s="20"/>
      <c r="C8" s="20"/>
    </row>
    <row r="9" spans="1:13" ht="18" customHeight="1" thickBot="1" x14ac:dyDescent="0.2">
      <c r="A9" s="10" t="s">
        <v>43</v>
      </c>
      <c r="B9" s="23">
        <f>SUM(B7:B8)</f>
        <v>0</v>
      </c>
      <c r="C9" s="23">
        <f>SUM(C7:C8)</f>
        <v>0</v>
      </c>
    </row>
    <row r="10" spans="1:13" ht="18" customHeight="1" thickTop="1" x14ac:dyDescent="0.15">
      <c r="A10" s="9" t="s">
        <v>44</v>
      </c>
      <c r="B10" s="20"/>
      <c r="C10" s="20"/>
      <c r="M10" s="26"/>
    </row>
    <row r="11" spans="1:13" ht="18" customHeight="1" x14ac:dyDescent="0.15">
      <c r="A11" s="9" t="s">
        <v>206</v>
      </c>
      <c r="B11" s="20">
        <v>5326142</v>
      </c>
      <c r="C11" s="20"/>
    </row>
    <row r="12" spans="1:13" ht="18" customHeight="1" x14ac:dyDescent="0.15">
      <c r="A12" s="9" t="s">
        <v>207</v>
      </c>
      <c r="B12" s="20">
        <v>51900</v>
      </c>
      <c r="C12" s="20"/>
    </row>
    <row r="13" spans="1:13" ht="18" customHeight="1" x14ac:dyDescent="0.15">
      <c r="A13" s="9" t="s">
        <v>208</v>
      </c>
      <c r="B13" s="20">
        <v>3066020</v>
      </c>
      <c r="C13" s="20"/>
    </row>
    <row r="14" spans="1:13" ht="18" customHeight="1" x14ac:dyDescent="0.15">
      <c r="A14" s="9" t="s">
        <v>209</v>
      </c>
      <c r="B14" s="20">
        <v>375400</v>
      </c>
      <c r="C14" s="20"/>
    </row>
    <row r="15" spans="1:13" ht="18" customHeight="1" x14ac:dyDescent="0.15">
      <c r="A15" s="9" t="s">
        <v>125</v>
      </c>
      <c r="B15" s="20">
        <v>51064</v>
      </c>
      <c r="C15" s="20"/>
    </row>
    <row r="16" spans="1:13" ht="18" customHeight="1" x14ac:dyDescent="0.15">
      <c r="A16" s="9" t="s">
        <v>210</v>
      </c>
      <c r="B16" s="20">
        <v>500000</v>
      </c>
      <c r="C16" s="20"/>
    </row>
    <row r="17" spans="1:3" ht="18" customHeight="1" x14ac:dyDescent="0.15">
      <c r="A17" s="9"/>
      <c r="B17" s="20"/>
      <c r="C17" s="20"/>
    </row>
    <row r="18" spans="1:3" ht="18" customHeight="1" x14ac:dyDescent="0.15">
      <c r="A18" s="9"/>
      <c r="B18" s="20"/>
      <c r="C18" s="20"/>
    </row>
    <row r="19" spans="1:3" ht="18" customHeight="1" x14ac:dyDescent="0.15">
      <c r="A19" s="9"/>
      <c r="B19" s="20"/>
      <c r="C19" s="20"/>
    </row>
    <row r="20" spans="1:3" ht="18" customHeight="1" x14ac:dyDescent="0.15">
      <c r="A20" s="9"/>
      <c r="B20" s="20"/>
      <c r="C20" s="20"/>
    </row>
    <row r="21" spans="1:3" ht="18" customHeight="1" thickBot="1" x14ac:dyDescent="0.2">
      <c r="A21" s="10" t="s">
        <v>43</v>
      </c>
      <c r="B21" s="23">
        <f>SUM(B11:B20)</f>
        <v>9370526</v>
      </c>
      <c r="C21" s="23">
        <f>SUM(C11:C20)</f>
        <v>0</v>
      </c>
    </row>
    <row r="22" spans="1:3" ht="18" customHeight="1" thickTop="1" x14ac:dyDescent="0.15">
      <c r="A22" s="3" t="s">
        <v>11</v>
      </c>
      <c r="B22" s="20">
        <f>B9+B21</f>
        <v>9370526</v>
      </c>
      <c r="C22" s="20">
        <f>C9+C21</f>
        <v>0</v>
      </c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9"/>
  <sheetViews>
    <sheetView zoomScaleNormal="100" workbookViewId="0"/>
  </sheetViews>
  <sheetFormatPr defaultColWidth="8.875" defaultRowHeight="11.25" x14ac:dyDescent="0.15"/>
  <cols>
    <col min="1" max="1" width="20.875" style="4" customWidth="1"/>
    <col min="2" max="2" width="14.875" style="4" customWidth="1"/>
    <col min="3" max="3" width="16.875" style="4" customWidth="1"/>
    <col min="4" max="11" width="14.875" style="4" customWidth="1"/>
    <col min="12" max="13" width="12" style="4" customWidth="1"/>
    <col min="14" max="16384" width="8.875" style="4"/>
  </cols>
  <sheetData>
    <row r="1" spans="1:11" ht="21" x14ac:dyDescent="0.2">
      <c r="A1" s="8" t="s">
        <v>46</v>
      </c>
    </row>
    <row r="2" spans="1:11" ht="13.5" x14ac:dyDescent="0.15">
      <c r="A2" s="7" t="str">
        <f>投資及び出資金の明細!$A$2</f>
        <v>自治体名：木曽岬町</v>
      </c>
    </row>
    <row r="3" spans="1:11" ht="13.5" x14ac:dyDescent="0.15">
      <c r="A3" s="7" t="str">
        <f>投資及び出資金の明細!$A$3</f>
        <v>年度：令和4年度</v>
      </c>
    </row>
    <row r="4" spans="1:11" ht="13.5" x14ac:dyDescent="0.15">
      <c r="K4" s="6" t="s">
        <v>119</v>
      </c>
    </row>
    <row r="5" spans="1:11" ht="22.5" customHeight="1" x14ac:dyDescent="0.15">
      <c r="A5" s="37" t="s">
        <v>27</v>
      </c>
      <c r="B5" s="39" t="s">
        <v>47</v>
      </c>
      <c r="C5" s="16"/>
      <c r="D5" s="37" t="s">
        <v>48</v>
      </c>
      <c r="E5" s="38" t="s">
        <v>49</v>
      </c>
      <c r="F5" s="37" t="s">
        <v>50</v>
      </c>
      <c r="G5" s="38" t="s">
        <v>51</v>
      </c>
      <c r="H5" s="39" t="s">
        <v>52</v>
      </c>
      <c r="I5" s="15"/>
      <c r="J5" s="13"/>
      <c r="K5" s="37" t="s">
        <v>31</v>
      </c>
    </row>
    <row r="6" spans="1:11" ht="22.5" customHeight="1" x14ac:dyDescent="0.15">
      <c r="A6" s="37"/>
      <c r="B6" s="37"/>
      <c r="C6" s="11" t="s">
        <v>53</v>
      </c>
      <c r="D6" s="37"/>
      <c r="E6" s="37"/>
      <c r="F6" s="37"/>
      <c r="G6" s="37"/>
      <c r="H6" s="37"/>
      <c r="I6" s="1" t="s">
        <v>54</v>
      </c>
      <c r="J6" s="1" t="s">
        <v>55</v>
      </c>
      <c r="K6" s="37"/>
    </row>
    <row r="7" spans="1:11" ht="18" customHeight="1" x14ac:dyDescent="0.15">
      <c r="A7" s="5" t="s">
        <v>56</v>
      </c>
      <c r="B7" s="20"/>
      <c r="C7" s="22"/>
      <c r="D7" s="20"/>
      <c r="E7" s="20"/>
      <c r="F7" s="20"/>
      <c r="G7" s="20"/>
      <c r="H7" s="20"/>
      <c r="I7" s="20"/>
      <c r="J7" s="20"/>
      <c r="K7" s="20"/>
    </row>
    <row r="8" spans="1:11" ht="18" customHeight="1" x14ac:dyDescent="0.15">
      <c r="A8" s="5" t="s">
        <v>57</v>
      </c>
      <c r="B8" s="20">
        <v>481546172</v>
      </c>
      <c r="C8" s="22">
        <v>30075302</v>
      </c>
      <c r="D8" s="20">
        <f>255746224+2800000</f>
        <v>258546224</v>
      </c>
      <c r="E8" s="20"/>
      <c r="F8" s="20">
        <v>68259948</v>
      </c>
      <c r="G8" s="20"/>
      <c r="H8" s="20"/>
      <c r="I8" s="20"/>
      <c r="J8" s="20"/>
      <c r="K8" s="20">
        <v>154740000</v>
      </c>
    </row>
    <row r="9" spans="1:11" ht="18" customHeight="1" x14ac:dyDescent="0.15">
      <c r="A9" s="5" t="s">
        <v>58</v>
      </c>
      <c r="B9" s="20"/>
      <c r="C9" s="22"/>
      <c r="D9" s="20"/>
      <c r="E9" s="20"/>
      <c r="F9" s="20"/>
      <c r="G9" s="20"/>
      <c r="H9" s="20"/>
      <c r="I9" s="20"/>
      <c r="J9" s="20"/>
      <c r="K9" s="20"/>
    </row>
    <row r="10" spans="1:11" ht="18" customHeight="1" x14ac:dyDescent="0.15">
      <c r="A10" s="5" t="s">
        <v>59</v>
      </c>
      <c r="B10" s="20"/>
      <c r="C10" s="22"/>
      <c r="D10" s="20"/>
      <c r="E10" s="20"/>
      <c r="F10" s="20"/>
      <c r="G10" s="20"/>
      <c r="H10" s="20"/>
      <c r="I10" s="20"/>
      <c r="J10" s="20"/>
      <c r="K10" s="20"/>
    </row>
    <row r="11" spans="1:11" ht="18" customHeight="1" x14ac:dyDescent="0.15">
      <c r="A11" s="5" t="s">
        <v>60</v>
      </c>
      <c r="B11" s="20">
        <v>24060000</v>
      </c>
      <c r="C11" s="22">
        <v>2638600</v>
      </c>
      <c r="D11" s="20">
        <v>11600000</v>
      </c>
      <c r="E11" s="20"/>
      <c r="F11" s="20"/>
      <c r="G11" s="20"/>
      <c r="H11" s="20"/>
      <c r="I11" s="20"/>
      <c r="J11" s="20"/>
      <c r="K11" s="20">
        <v>12460000</v>
      </c>
    </row>
    <row r="12" spans="1:11" ht="18" customHeight="1" x14ac:dyDescent="0.15">
      <c r="A12" s="5" t="s">
        <v>61</v>
      </c>
      <c r="B12" s="20">
        <v>1207327543</v>
      </c>
      <c r="C12" s="22">
        <v>85829543</v>
      </c>
      <c r="D12" s="20">
        <v>846059</v>
      </c>
      <c r="E12" s="20">
        <v>108551484</v>
      </c>
      <c r="F12" s="20">
        <v>10700000</v>
      </c>
      <c r="G12" s="20"/>
      <c r="H12" s="20"/>
      <c r="I12" s="20"/>
      <c r="J12" s="20"/>
      <c r="K12" s="20">
        <f>693336000+393894000</f>
        <v>1087230000</v>
      </c>
    </row>
    <row r="13" spans="1:11" ht="18" customHeight="1" x14ac:dyDescent="0.15">
      <c r="A13" s="5" t="s">
        <v>62</v>
      </c>
      <c r="B13" s="20">
        <v>8201043</v>
      </c>
      <c r="C13" s="22">
        <v>1156780</v>
      </c>
      <c r="D13" s="20">
        <v>3678968</v>
      </c>
      <c r="E13" s="20">
        <v>4522075</v>
      </c>
      <c r="F13" s="20"/>
      <c r="G13" s="20"/>
      <c r="H13" s="20"/>
      <c r="I13" s="20"/>
      <c r="J13" s="20"/>
      <c r="K13" s="20"/>
    </row>
    <row r="14" spans="1:11" ht="18" customHeight="1" x14ac:dyDescent="0.15">
      <c r="A14" s="5" t="s">
        <v>63</v>
      </c>
      <c r="B14" s="20"/>
      <c r="C14" s="22"/>
      <c r="D14" s="20"/>
      <c r="E14" s="20"/>
      <c r="F14" s="20"/>
      <c r="G14" s="20"/>
      <c r="H14" s="20"/>
      <c r="I14" s="20"/>
      <c r="J14" s="20"/>
      <c r="K14" s="20"/>
    </row>
    <row r="15" spans="1:11" ht="18" customHeight="1" x14ac:dyDescent="0.15">
      <c r="A15" s="5" t="s">
        <v>64</v>
      </c>
      <c r="B15" s="20">
        <v>1488860125</v>
      </c>
      <c r="C15" s="22">
        <v>119111464</v>
      </c>
      <c r="D15" s="20">
        <v>1254404432</v>
      </c>
      <c r="E15" s="20">
        <v>234455693</v>
      </c>
      <c r="F15" s="20"/>
      <c r="G15" s="20"/>
      <c r="H15" s="20"/>
      <c r="I15" s="20"/>
      <c r="J15" s="20"/>
      <c r="K15" s="20"/>
    </row>
    <row r="16" spans="1:11" ht="18" customHeight="1" x14ac:dyDescent="0.15">
      <c r="A16" s="5" t="s">
        <v>65</v>
      </c>
      <c r="B16" s="20">
        <v>10966811</v>
      </c>
      <c r="C16" s="22">
        <v>2568431</v>
      </c>
      <c r="D16" s="20">
        <v>10966811</v>
      </c>
      <c r="E16" s="20"/>
      <c r="F16" s="20"/>
      <c r="G16" s="20"/>
      <c r="H16" s="20"/>
      <c r="I16" s="20"/>
      <c r="J16" s="20"/>
      <c r="K16" s="20"/>
    </row>
    <row r="17" spans="1:11" ht="18" customHeight="1" x14ac:dyDescent="0.15">
      <c r="A17" s="5" t="s">
        <v>66</v>
      </c>
      <c r="B17" s="20"/>
      <c r="C17" s="22"/>
      <c r="D17" s="20"/>
      <c r="E17" s="20"/>
      <c r="F17" s="20"/>
      <c r="G17" s="20"/>
      <c r="H17" s="20"/>
      <c r="I17" s="20"/>
      <c r="J17" s="20"/>
      <c r="K17" s="20"/>
    </row>
    <row r="18" spans="1:11" ht="18" customHeight="1" x14ac:dyDescent="0.15">
      <c r="A18" s="5" t="s">
        <v>62</v>
      </c>
      <c r="B18" s="20">
        <v>101000000</v>
      </c>
      <c r="C18" s="22">
        <v>1516121</v>
      </c>
      <c r="D18" s="20">
        <v>101000000</v>
      </c>
      <c r="E18" s="20"/>
      <c r="F18" s="20"/>
      <c r="G18" s="20"/>
      <c r="H18" s="20"/>
      <c r="I18" s="20"/>
      <c r="J18" s="20"/>
      <c r="K18" s="20"/>
    </row>
    <row r="19" spans="1:11" ht="18" customHeight="1" x14ac:dyDescent="0.15">
      <c r="A19" s="3" t="s">
        <v>67</v>
      </c>
      <c r="B19" s="20">
        <f>SUM(B7:B18)</f>
        <v>3321961694</v>
      </c>
      <c r="C19" s="22">
        <f>SUM(C7:C18)</f>
        <v>242896241</v>
      </c>
      <c r="D19" s="20">
        <f>SUM(D7:D18)</f>
        <v>1641042494</v>
      </c>
      <c r="E19" s="20">
        <f>SUM(E7:E18)</f>
        <v>347529252</v>
      </c>
      <c r="F19" s="20">
        <f t="shared" ref="F19:K19" si="0">SUM(F7:F18)</f>
        <v>78959948</v>
      </c>
      <c r="G19" s="20"/>
      <c r="H19" s="20"/>
      <c r="I19" s="20"/>
      <c r="J19" s="20"/>
      <c r="K19" s="20">
        <f t="shared" si="0"/>
        <v>1254430000</v>
      </c>
    </row>
  </sheetData>
  <mergeCells count="8">
    <mergeCell ref="G5:G6"/>
    <mergeCell ref="H5:H6"/>
    <mergeCell ref="K5:K6"/>
    <mergeCell ref="A5:A6"/>
    <mergeCell ref="B5:B6"/>
    <mergeCell ref="D5:D6"/>
    <mergeCell ref="E5:E6"/>
    <mergeCell ref="F5:F6"/>
  </mergeCells>
  <phoneticPr fontId="9"/>
  <pageMargins left="0.3888888888888889" right="0.3888888888888889" top="0.3888888888888889" bottom="0.3888888888888889" header="0.19444444444444445" footer="0.19444444444444445"/>
  <pageSetup paperSize="9" scale="74" fitToHeight="0" orientation="landscape" r:id="rId1"/>
  <headerFooter>
    <oddHeader>&amp;R&amp;9&amp;D</oddHeader>
    <oddFooter>&amp;C&amp;9&amp;P/&amp;N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6"/>
  <sheetViews>
    <sheetView zoomScaleNormal="100" workbookViewId="0"/>
  </sheetViews>
  <sheetFormatPr defaultColWidth="8.875" defaultRowHeight="11.25" x14ac:dyDescent="0.15"/>
  <cols>
    <col min="1" max="1" width="22.875" style="4" customWidth="1"/>
    <col min="2" max="9" width="12.875" style="4" customWidth="1"/>
    <col min="10" max="16384" width="8.875" style="4"/>
  </cols>
  <sheetData>
    <row r="1" spans="1:9" ht="21" x14ac:dyDescent="0.2">
      <c r="A1" s="8" t="s">
        <v>68</v>
      </c>
    </row>
    <row r="2" spans="1:9" ht="13.5" x14ac:dyDescent="0.15">
      <c r="A2" s="7" t="str">
        <f>投資及び出資金の明細!$A$2</f>
        <v>自治体名：木曽岬町</v>
      </c>
    </row>
    <row r="3" spans="1:9" ht="13.5" x14ac:dyDescent="0.15">
      <c r="A3" s="7" t="str">
        <f>投資及び出資金の明細!$A$3</f>
        <v>年度：令和4年度</v>
      </c>
    </row>
    <row r="4" spans="1:9" ht="13.5" x14ac:dyDescent="0.15">
      <c r="I4" s="6" t="s">
        <v>119</v>
      </c>
    </row>
    <row r="5" spans="1:9" ht="37.5" customHeight="1" x14ac:dyDescent="0.15">
      <c r="A5" s="11" t="s">
        <v>47</v>
      </c>
      <c r="B5" s="1" t="s">
        <v>69</v>
      </c>
      <c r="C5" s="2" t="s">
        <v>70</v>
      </c>
      <c r="D5" s="2" t="s">
        <v>71</v>
      </c>
      <c r="E5" s="2" t="s">
        <v>72</v>
      </c>
      <c r="F5" s="2" t="s">
        <v>73</v>
      </c>
      <c r="G5" s="2" t="s">
        <v>74</v>
      </c>
      <c r="H5" s="1" t="s">
        <v>75</v>
      </c>
      <c r="I5" s="2" t="s">
        <v>76</v>
      </c>
    </row>
    <row r="6" spans="1:9" ht="18" customHeight="1" x14ac:dyDescent="0.15">
      <c r="A6" s="22">
        <v>3321961694</v>
      </c>
      <c r="B6" s="20">
        <v>3289142015</v>
      </c>
      <c r="C6" s="20">
        <v>32819679</v>
      </c>
      <c r="D6" s="20"/>
      <c r="E6" s="20"/>
      <c r="F6" s="20"/>
      <c r="G6" s="20"/>
      <c r="H6" s="20"/>
      <c r="I6" s="30"/>
    </row>
  </sheetData>
  <phoneticPr fontId="9"/>
  <pageMargins left="0.3888888888888889" right="0.3888888888888889" top="0.3888888888888889" bottom="0.3888888888888889" header="0.19444444444444445" footer="0.19444444444444445"/>
  <pageSetup paperSize="9" orientation="landscape" r:id="rId1"/>
  <headerFooter>
    <oddHeader>&amp;R&amp;9&amp;D</oddHeader>
    <oddFooter>&amp;C&amp;9&amp;P/&amp;N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16</vt:i4>
      </vt:variant>
      <vt:variant>
        <vt:lpstr>名前付き一覧</vt:lpstr>
      </vt:variant>
      <vt:variant>
        <vt:i4>5</vt:i4>
      </vt:variant>
    </vt:vector>
  </HeadingPairs>
  <TitlesOfParts>
    <vt:vector size="21" baseType="lpstr">
      <vt:lpstr>有形固定資産の明細</vt:lpstr>
      <vt:lpstr>有形固定資産に係る行政目的別の明細</vt:lpstr>
      <vt:lpstr>投資及び出資金の明細</vt:lpstr>
      <vt:lpstr>基金の明細</vt:lpstr>
      <vt:lpstr>貸付金の明細</vt:lpstr>
      <vt:lpstr>長期延滞債権の明細</vt:lpstr>
      <vt:lpstr>未収金の明細</vt:lpstr>
      <vt:lpstr>地方債等（借入先別）の明細</vt:lpstr>
      <vt:lpstr>地方債等（利率別）の明細</vt:lpstr>
      <vt:lpstr>地方債等（返済期間別）の明細</vt:lpstr>
      <vt:lpstr>特定の契約条項が付された地方債等の概要</vt:lpstr>
      <vt:lpstr>引当金の明細</vt:lpstr>
      <vt:lpstr>補助金等の明細</vt:lpstr>
      <vt:lpstr>財源の明細</vt:lpstr>
      <vt:lpstr>財源情報の明細</vt:lpstr>
      <vt:lpstr>資金の明細</vt:lpstr>
      <vt:lpstr>有形固定資産に係る行政目的別の明細!Print_Titles</vt:lpstr>
      <vt:lpstr>有形固定資産の明細!Print_Titles</vt:lpstr>
      <vt:lpstr>X33Y06_13</vt:lpstr>
      <vt:lpstr>X33Y08_13</vt:lpstr>
      <vt:lpstr>X35Y08_13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勅使河原裕貴</dc:creator>
  <cp:lastModifiedBy>友視 三浦</cp:lastModifiedBy>
  <cp:lastPrinted>2024-03-24T09:11:23Z</cp:lastPrinted>
  <dcterms:created xsi:type="dcterms:W3CDTF">2023-12-01T00:59:49Z</dcterms:created>
  <dcterms:modified xsi:type="dcterms:W3CDTF">2024-03-24T09:11:25Z</dcterms:modified>
</cp:coreProperties>
</file>